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3月\"/>
    </mc:Choice>
  </mc:AlternateContent>
  <xr:revisionPtr revIDLastSave="0" documentId="13_ncr:1_{9DD80550-F7F6-4ABE-AACE-7A5D5B1CA9F8}" xr6:coauthVersionLast="47" xr6:coauthVersionMax="47" xr10:uidLastSave="{00000000-0000-0000-0000-000000000000}"/>
  <bookViews>
    <workbookView xWindow="-120" yWindow="-120" windowWidth="19440" windowHeight="15000" tabRatio="654" xr2:uid="{00000000-000D-0000-FFFF-FFFF00000000}"/>
  </bookViews>
  <sheets>
    <sheet name="1.三日月" sheetId="2" r:id="rId1"/>
    <sheet name="2.添谷" sheetId="3" r:id="rId2"/>
    <sheet name="3.真宗" sheetId="4" r:id="rId3"/>
    <sheet name="4.久保" sheetId="5" r:id="rId4"/>
    <sheet name="5.西大畑" sheetId="6" r:id="rId5"/>
  </sheets>
  <definedNames>
    <definedName name="_xlnm.Print_Area" localSheetId="0">'1.三日月'!$B$1:$T$58</definedName>
    <definedName name="_xlnm.Print_Area" localSheetId="1">'2.添谷'!$B$1:$T$58</definedName>
    <definedName name="_xlnm.Print_Area" localSheetId="2">'3.真宗'!$B$1:$T$58</definedName>
    <definedName name="_xlnm.Print_Area" localSheetId="3">'4.久保'!$B$1:$T$58</definedName>
    <definedName name="_xlnm.Print_Area" localSheetId="4">'5.西大畑'!$B$1:$T$58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6" l="1"/>
  <c r="P117" i="6"/>
  <c r="O117" i="6"/>
  <c r="N117" i="6"/>
  <c r="M117" i="6"/>
  <c r="L117" i="6"/>
  <c r="K117" i="6"/>
  <c r="J117" i="6"/>
  <c r="H117" i="6"/>
  <c r="G117" i="6"/>
  <c r="F117" i="6"/>
  <c r="Q116" i="6"/>
  <c r="P116" i="6"/>
  <c r="O116" i="6"/>
  <c r="N116" i="6"/>
  <c r="M116" i="6"/>
  <c r="L116" i="6"/>
  <c r="K116" i="6"/>
  <c r="J116" i="6"/>
  <c r="H116" i="6"/>
  <c r="G116" i="6"/>
  <c r="F116" i="6"/>
  <c r="Q115" i="6"/>
  <c r="P115" i="6"/>
  <c r="O115" i="6"/>
  <c r="N115" i="6"/>
  <c r="M115" i="6"/>
  <c r="L115" i="6"/>
  <c r="K115" i="6"/>
  <c r="J115" i="6"/>
  <c r="H115" i="6"/>
  <c r="G115" i="6"/>
  <c r="F115" i="6"/>
  <c r="Q114" i="6"/>
  <c r="P114" i="6"/>
  <c r="O114" i="6"/>
  <c r="N114" i="6"/>
  <c r="M114" i="6"/>
  <c r="L114" i="6"/>
  <c r="K114" i="6"/>
  <c r="J114" i="6"/>
  <c r="H114" i="6"/>
  <c r="G114" i="6"/>
  <c r="F114" i="6"/>
  <c r="Q113" i="6"/>
  <c r="P113" i="6"/>
  <c r="O113" i="6"/>
  <c r="N113" i="6"/>
  <c r="M113" i="6"/>
  <c r="L113" i="6"/>
  <c r="K113" i="6"/>
  <c r="J113" i="6"/>
  <c r="H113" i="6"/>
  <c r="G113" i="6"/>
  <c r="F113" i="6"/>
  <c r="Q112" i="6"/>
  <c r="P112" i="6"/>
  <c r="O112" i="6"/>
  <c r="N112" i="6"/>
  <c r="M112" i="6"/>
  <c r="L112" i="6"/>
  <c r="K112" i="6"/>
  <c r="J112" i="6"/>
  <c r="H112" i="6"/>
  <c r="G112" i="6"/>
  <c r="F112" i="6"/>
  <c r="Q111" i="6"/>
  <c r="P111" i="6"/>
  <c r="O111" i="6"/>
  <c r="N111" i="6"/>
  <c r="M111" i="6"/>
  <c r="L111" i="6"/>
  <c r="K111" i="6"/>
  <c r="J111" i="6"/>
  <c r="H111" i="6"/>
  <c r="G111" i="6"/>
  <c r="F111" i="6"/>
  <c r="Q110" i="6"/>
  <c r="P110" i="6"/>
  <c r="O110" i="6"/>
  <c r="N110" i="6"/>
  <c r="M110" i="6"/>
  <c r="L110" i="6"/>
  <c r="K110" i="6"/>
  <c r="J110" i="6"/>
  <c r="H110" i="6"/>
  <c r="G110" i="6"/>
  <c r="F110" i="6"/>
  <c r="Q109" i="6"/>
  <c r="P109" i="6"/>
  <c r="O109" i="6"/>
  <c r="N109" i="6"/>
  <c r="M109" i="6"/>
  <c r="L109" i="6"/>
  <c r="K109" i="6"/>
  <c r="J109" i="6"/>
  <c r="H109" i="6"/>
  <c r="G109" i="6"/>
  <c r="F109" i="6"/>
  <c r="Q108" i="6"/>
  <c r="P108" i="6"/>
  <c r="O108" i="6"/>
  <c r="N108" i="6"/>
  <c r="M108" i="6"/>
  <c r="L108" i="6"/>
  <c r="K108" i="6"/>
  <c r="J108" i="6"/>
  <c r="H108" i="6"/>
  <c r="G108" i="6"/>
  <c r="F108" i="6"/>
  <c r="Q107" i="6"/>
  <c r="P107" i="6"/>
  <c r="O107" i="6"/>
  <c r="N107" i="6"/>
  <c r="M107" i="6"/>
  <c r="L107" i="6"/>
  <c r="K107" i="6"/>
  <c r="J107" i="6"/>
  <c r="H107" i="6"/>
  <c r="G107" i="6"/>
  <c r="F107" i="6"/>
  <c r="Q106" i="6"/>
  <c r="P106" i="6"/>
  <c r="O106" i="6"/>
  <c r="N106" i="6"/>
  <c r="M106" i="6"/>
  <c r="L106" i="6"/>
  <c r="K106" i="6"/>
  <c r="J106" i="6"/>
  <c r="H106" i="6"/>
  <c r="G106" i="6"/>
  <c r="F106" i="6"/>
  <c r="Q105" i="6"/>
  <c r="P105" i="6"/>
  <c r="O105" i="6"/>
  <c r="N105" i="6"/>
  <c r="M105" i="6"/>
  <c r="L105" i="6"/>
  <c r="K105" i="6"/>
  <c r="J105" i="6"/>
  <c r="H105" i="6"/>
  <c r="G105" i="6"/>
  <c r="F105" i="6"/>
  <c r="Q104" i="6"/>
  <c r="P104" i="6"/>
  <c r="O104" i="6"/>
  <c r="N104" i="6"/>
  <c r="M104" i="6"/>
  <c r="L104" i="6"/>
  <c r="K104" i="6"/>
  <c r="J104" i="6"/>
  <c r="H104" i="6"/>
  <c r="G104" i="6"/>
  <c r="F104" i="6"/>
  <c r="Q103" i="6"/>
  <c r="P103" i="6"/>
  <c r="O103" i="6"/>
  <c r="N103" i="6"/>
  <c r="M103" i="6"/>
  <c r="L103" i="6"/>
  <c r="K103" i="6"/>
  <c r="J103" i="6"/>
  <c r="H103" i="6"/>
  <c r="G103" i="6"/>
  <c r="F103" i="6"/>
  <c r="Q102" i="6"/>
  <c r="P102" i="6"/>
  <c r="O102" i="6"/>
  <c r="N102" i="6"/>
  <c r="M102" i="6"/>
  <c r="L102" i="6"/>
  <c r="K102" i="6"/>
  <c r="J102" i="6"/>
  <c r="H102" i="6"/>
  <c r="G102" i="6"/>
  <c r="F102" i="6"/>
  <c r="Q101" i="6"/>
  <c r="P101" i="6"/>
  <c r="O101" i="6"/>
  <c r="N101" i="6"/>
  <c r="M101" i="6"/>
  <c r="L101" i="6"/>
  <c r="K101" i="6"/>
  <c r="J101" i="6"/>
  <c r="H101" i="6"/>
  <c r="G101" i="6"/>
  <c r="F101" i="6"/>
  <c r="Q100" i="6"/>
  <c r="P100" i="6"/>
  <c r="O100" i="6"/>
  <c r="N100" i="6"/>
  <c r="M100" i="6"/>
  <c r="L100" i="6"/>
  <c r="K100" i="6"/>
  <c r="J100" i="6"/>
  <c r="H100" i="6"/>
  <c r="G100" i="6"/>
  <c r="F100" i="6"/>
  <c r="Q99" i="6"/>
  <c r="P99" i="6"/>
  <c r="O99" i="6"/>
  <c r="N99" i="6"/>
  <c r="M99" i="6"/>
  <c r="L99" i="6"/>
  <c r="K99" i="6"/>
  <c r="J99" i="6"/>
  <c r="H99" i="6"/>
  <c r="G99" i="6"/>
  <c r="F99" i="6"/>
  <c r="Q98" i="6"/>
  <c r="P98" i="6"/>
  <c r="O98" i="6"/>
  <c r="N98" i="6"/>
  <c r="M98" i="6"/>
  <c r="L98" i="6"/>
  <c r="K98" i="6"/>
  <c r="J98" i="6"/>
  <c r="H98" i="6"/>
  <c r="G98" i="6"/>
  <c r="F98" i="6"/>
  <c r="Q97" i="6"/>
  <c r="P97" i="6"/>
  <c r="O97" i="6"/>
  <c r="N97" i="6"/>
  <c r="M97" i="6"/>
  <c r="L97" i="6"/>
  <c r="K97" i="6"/>
  <c r="J97" i="6"/>
  <c r="H97" i="6"/>
  <c r="G97" i="6"/>
  <c r="F97" i="6"/>
  <c r="Q96" i="6"/>
  <c r="P96" i="6"/>
  <c r="O96" i="6"/>
  <c r="N96" i="6"/>
  <c r="M96" i="6"/>
  <c r="L96" i="6"/>
  <c r="K96" i="6"/>
  <c r="J96" i="6"/>
  <c r="H96" i="6"/>
  <c r="G96" i="6"/>
  <c r="F96" i="6"/>
  <c r="Q95" i="6"/>
  <c r="P95" i="6"/>
  <c r="O95" i="6"/>
  <c r="N95" i="6"/>
  <c r="M95" i="6"/>
  <c r="L95" i="6"/>
  <c r="K95" i="6"/>
  <c r="J95" i="6"/>
  <c r="H95" i="6"/>
  <c r="G95" i="6"/>
  <c r="F95" i="6"/>
  <c r="Q94" i="6"/>
  <c r="P94" i="6"/>
  <c r="O94" i="6"/>
  <c r="N94" i="6"/>
  <c r="M94" i="6"/>
  <c r="L94" i="6"/>
  <c r="K94" i="6"/>
  <c r="J94" i="6"/>
  <c r="H94" i="6"/>
  <c r="G94" i="6"/>
  <c r="F94" i="6"/>
  <c r="Q93" i="6"/>
  <c r="P93" i="6"/>
  <c r="O93" i="6"/>
  <c r="N93" i="6"/>
  <c r="M93" i="6"/>
  <c r="L93" i="6"/>
  <c r="K93" i="6"/>
  <c r="J93" i="6"/>
  <c r="H93" i="6"/>
  <c r="G93" i="6"/>
  <c r="F93" i="6"/>
  <c r="Q92" i="6"/>
  <c r="P92" i="6"/>
  <c r="O92" i="6"/>
  <c r="N92" i="6"/>
  <c r="M92" i="6"/>
  <c r="L92" i="6"/>
  <c r="K92" i="6"/>
  <c r="J92" i="6"/>
  <c r="H92" i="6"/>
  <c r="G92" i="6"/>
  <c r="F92" i="6"/>
  <c r="Q91" i="6"/>
  <c r="P91" i="6"/>
  <c r="O91" i="6"/>
  <c r="N91" i="6"/>
  <c r="M91" i="6"/>
  <c r="L91" i="6"/>
  <c r="K91" i="6"/>
  <c r="J91" i="6"/>
  <c r="H91" i="6"/>
  <c r="G91" i="6"/>
  <c r="F91" i="6"/>
  <c r="Q90" i="6"/>
  <c r="P90" i="6"/>
  <c r="O90" i="6"/>
  <c r="N90" i="6"/>
  <c r="M90" i="6"/>
  <c r="L90" i="6"/>
  <c r="K90" i="6"/>
  <c r="J90" i="6"/>
  <c r="H90" i="6"/>
  <c r="G90" i="6"/>
  <c r="F90" i="6"/>
  <c r="Q89" i="6"/>
  <c r="P89" i="6"/>
  <c r="O89" i="6"/>
  <c r="N89" i="6"/>
  <c r="M89" i="6"/>
  <c r="L89" i="6"/>
  <c r="K89" i="6"/>
  <c r="J89" i="6"/>
  <c r="H89" i="6"/>
  <c r="G89" i="6"/>
  <c r="F89" i="6"/>
  <c r="Q88" i="6"/>
  <c r="P88" i="6"/>
  <c r="O88" i="6"/>
  <c r="N88" i="6"/>
  <c r="M88" i="6"/>
  <c r="L88" i="6"/>
  <c r="K88" i="6"/>
  <c r="J88" i="6"/>
  <c r="H88" i="6"/>
  <c r="G88" i="6"/>
  <c r="F88" i="6"/>
  <c r="Q87" i="6"/>
  <c r="P87" i="6"/>
  <c r="O87" i="6"/>
  <c r="N87" i="6"/>
  <c r="M87" i="6"/>
  <c r="L87" i="6"/>
  <c r="K87" i="6"/>
  <c r="J87" i="6"/>
  <c r="H87" i="6"/>
  <c r="G87" i="6"/>
  <c r="F87" i="6"/>
  <c r="Q86" i="6"/>
  <c r="P86" i="6"/>
  <c r="O86" i="6"/>
  <c r="N86" i="6"/>
  <c r="M86" i="6"/>
  <c r="L86" i="6"/>
  <c r="K86" i="6"/>
  <c r="J86" i="6"/>
  <c r="H86" i="6"/>
  <c r="G86" i="6"/>
  <c r="F86" i="6"/>
  <c r="Q85" i="6"/>
  <c r="P85" i="6"/>
  <c r="O85" i="6"/>
  <c r="N85" i="6"/>
  <c r="M85" i="6"/>
  <c r="L85" i="6"/>
  <c r="K85" i="6"/>
  <c r="J85" i="6"/>
  <c r="H85" i="6"/>
  <c r="G85" i="6"/>
  <c r="F85" i="6"/>
  <c r="Q84" i="6"/>
  <c r="P84" i="6"/>
  <c r="O84" i="6"/>
  <c r="N84" i="6"/>
  <c r="M84" i="6"/>
  <c r="L84" i="6"/>
  <c r="K84" i="6"/>
  <c r="J84" i="6"/>
  <c r="H84" i="6"/>
  <c r="G84" i="6"/>
  <c r="F84" i="6"/>
  <c r="Q83" i="6"/>
  <c r="P83" i="6"/>
  <c r="O83" i="6"/>
  <c r="N83" i="6"/>
  <c r="M83" i="6"/>
  <c r="L83" i="6"/>
  <c r="K83" i="6"/>
  <c r="J83" i="6"/>
  <c r="H83" i="6"/>
  <c r="G83" i="6"/>
  <c r="F83" i="6"/>
  <c r="Q82" i="6"/>
  <c r="P82" i="6"/>
  <c r="O82" i="6"/>
  <c r="N82" i="6"/>
  <c r="M82" i="6"/>
  <c r="L82" i="6"/>
  <c r="K82" i="6"/>
  <c r="J82" i="6"/>
  <c r="H82" i="6"/>
  <c r="G82" i="6"/>
  <c r="F82" i="6"/>
  <c r="Q81" i="6"/>
  <c r="P81" i="6"/>
  <c r="O81" i="6"/>
  <c r="N81" i="6"/>
  <c r="M81" i="6"/>
  <c r="L81" i="6"/>
  <c r="K81" i="6"/>
  <c r="J81" i="6"/>
  <c r="H81" i="6"/>
  <c r="G81" i="6"/>
  <c r="F81" i="6"/>
  <c r="Q80" i="6"/>
  <c r="P80" i="6"/>
  <c r="O80" i="6"/>
  <c r="N80" i="6"/>
  <c r="M80" i="6"/>
  <c r="L80" i="6"/>
  <c r="K80" i="6"/>
  <c r="J80" i="6"/>
  <c r="H80" i="6"/>
  <c r="G80" i="6"/>
  <c r="F80" i="6"/>
  <c r="Q79" i="6"/>
  <c r="P79" i="6"/>
  <c r="O79" i="6"/>
  <c r="N79" i="6"/>
  <c r="M79" i="6"/>
  <c r="L79" i="6"/>
  <c r="K79" i="6"/>
  <c r="J79" i="6"/>
  <c r="H79" i="6"/>
  <c r="G79" i="6"/>
  <c r="F79" i="6"/>
  <c r="Q78" i="6"/>
  <c r="P78" i="6"/>
  <c r="O78" i="6"/>
  <c r="N78" i="6"/>
  <c r="M78" i="6"/>
  <c r="L78" i="6"/>
  <c r="K78" i="6"/>
  <c r="J78" i="6"/>
  <c r="H78" i="6"/>
  <c r="G78" i="6"/>
  <c r="F78" i="6"/>
  <c r="Q77" i="6"/>
  <c r="P77" i="6"/>
  <c r="O77" i="6"/>
  <c r="N77" i="6"/>
  <c r="M77" i="6"/>
  <c r="L77" i="6"/>
  <c r="K77" i="6"/>
  <c r="J77" i="6"/>
  <c r="H77" i="6"/>
  <c r="G77" i="6"/>
  <c r="F77" i="6"/>
  <c r="Q76" i="6"/>
  <c r="P76" i="6"/>
  <c r="O76" i="6"/>
  <c r="N76" i="6"/>
  <c r="M76" i="6"/>
  <c r="L76" i="6"/>
  <c r="K76" i="6"/>
  <c r="J76" i="6"/>
  <c r="H76" i="6"/>
  <c r="G76" i="6"/>
  <c r="F76" i="6"/>
  <c r="Q75" i="6"/>
  <c r="P75" i="6"/>
  <c r="O75" i="6"/>
  <c r="N75" i="6"/>
  <c r="M75" i="6"/>
  <c r="L75" i="6"/>
  <c r="K75" i="6"/>
  <c r="J75" i="6"/>
  <c r="H75" i="6"/>
  <c r="G75" i="6"/>
  <c r="F75" i="6"/>
  <c r="Q74" i="6"/>
  <c r="P74" i="6"/>
  <c r="O74" i="6"/>
  <c r="N74" i="6"/>
  <c r="M74" i="6"/>
  <c r="L74" i="6"/>
  <c r="K74" i="6"/>
  <c r="J74" i="6"/>
  <c r="H74" i="6"/>
  <c r="G74" i="6"/>
  <c r="F74" i="6"/>
  <c r="Q73" i="6"/>
  <c r="P73" i="6"/>
  <c r="O73" i="6"/>
  <c r="N73" i="6"/>
  <c r="M73" i="6"/>
  <c r="L73" i="6"/>
  <c r="K73" i="6"/>
  <c r="J73" i="6"/>
  <c r="H73" i="6"/>
  <c r="G73" i="6"/>
  <c r="F73" i="6"/>
  <c r="Q72" i="6"/>
  <c r="P72" i="6"/>
  <c r="O72" i="6"/>
  <c r="N72" i="6"/>
  <c r="M72" i="6"/>
  <c r="L72" i="6"/>
  <c r="K72" i="6"/>
  <c r="J72" i="6"/>
  <c r="H72" i="6"/>
  <c r="G72" i="6"/>
  <c r="F72" i="6"/>
  <c r="Q71" i="6"/>
  <c r="P71" i="6"/>
  <c r="O71" i="6"/>
  <c r="N71" i="6"/>
  <c r="M71" i="6"/>
  <c r="L71" i="6"/>
  <c r="K71" i="6"/>
  <c r="J71" i="6"/>
  <c r="H71" i="6"/>
  <c r="G71" i="6"/>
  <c r="F71" i="6"/>
  <c r="Q70" i="6"/>
  <c r="P70" i="6"/>
  <c r="O70" i="6"/>
  <c r="N70" i="6"/>
  <c r="M70" i="6"/>
  <c r="L70" i="6"/>
  <c r="K70" i="6"/>
  <c r="J70" i="6"/>
  <c r="H70" i="6"/>
  <c r="G70" i="6"/>
  <c r="F70" i="6"/>
  <c r="Q69" i="6"/>
  <c r="P69" i="6"/>
  <c r="O69" i="6"/>
  <c r="N69" i="6"/>
  <c r="M69" i="6"/>
  <c r="L69" i="6"/>
  <c r="K69" i="6"/>
  <c r="J69" i="6"/>
  <c r="H69" i="6"/>
  <c r="G69" i="6"/>
  <c r="F69" i="6"/>
  <c r="Q68" i="6"/>
  <c r="P68" i="6"/>
  <c r="O68" i="6"/>
  <c r="N68" i="6"/>
  <c r="M68" i="6"/>
  <c r="L68" i="6"/>
  <c r="K68" i="6"/>
  <c r="J68" i="6"/>
  <c r="H68" i="6"/>
  <c r="G68" i="6"/>
  <c r="F68" i="6"/>
  <c r="Q67" i="6"/>
  <c r="P67" i="6"/>
  <c r="O67" i="6"/>
  <c r="N67" i="6"/>
  <c r="M67" i="6"/>
  <c r="L67" i="6"/>
  <c r="K67" i="6"/>
  <c r="J67" i="6"/>
  <c r="H67" i="6"/>
  <c r="G67" i="6"/>
  <c r="F67" i="6"/>
  <c r="Q66" i="6"/>
  <c r="P66" i="6"/>
  <c r="O66" i="6"/>
  <c r="N66" i="6"/>
  <c r="M66" i="6"/>
  <c r="L66" i="6"/>
  <c r="K66" i="6"/>
  <c r="J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30" i="4" l="1"/>
  <c r="Y28" i="2"/>
  <c r="Y31" i="4"/>
  <c r="Y34" i="4"/>
  <c r="Y40" i="6"/>
  <c r="Y28" i="6"/>
  <c r="Y7" i="6"/>
  <c r="Y54" i="2"/>
  <c r="Y55" i="2"/>
  <c r="Y10" i="3"/>
  <c r="Y16" i="3"/>
  <c r="Y18" i="3"/>
  <c r="Y20" i="3"/>
  <c r="Y26" i="3"/>
  <c r="Y30" i="3"/>
  <c r="Y34" i="3"/>
  <c r="Y38" i="3"/>
  <c r="Y42" i="3"/>
  <c r="Y46" i="3"/>
  <c r="Y50" i="3"/>
  <c r="Y52" i="3"/>
  <c r="Y54" i="3"/>
  <c r="Y55" i="3"/>
  <c r="R68" i="6"/>
  <c r="R72" i="6"/>
  <c r="R76" i="6"/>
  <c r="R80" i="6"/>
  <c r="R84" i="6"/>
  <c r="R88" i="6"/>
  <c r="R92" i="6"/>
  <c r="R96" i="6"/>
  <c r="R100" i="6"/>
  <c r="R104" i="6"/>
  <c r="R108" i="6"/>
  <c r="Y36" i="6"/>
  <c r="Y52" i="5"/>
  <c r="Y53" i="5"/>
  <c r="Y54" i="5"/>
  <c r="R65" i="4"/>
  <c r="R66" i="4"/>
  <c r="R68" i="4"/>
  <c r="R71" i="4"/>
  <c r="R72" i="4"/>
  <c r="R74" i="4"/>
  <c r="R75" i="4"/>
  <c r="R76" i="4"/>
  <c r="R77" i="4"/>
  <c r="R78" i="4"/>
  <c r="R79" i="4"/>
  <c r="R83" i="4"/>
  <c r="R84" i="4"/>
  <c r="R86" i="4"/>
  <c r="R87" i="4"/>
  <c r="R88" i="4"/>
  <c r="R90" i="4"/>
  <c r="R91" i="4"/>
  <c r="R93" i="4"/>
  <c r="R94" i="4"/>
  <c r="R95" i="4"/>
  <c r="R96" i="4"/>
  <c r="R98" i="4"/>
  <c r="R99" i="4"/>
  <c r="R103" i="4"/>
  <c r="R104" i="4"/>
  <c r="R106" i="4"/>
  <c r="R107" i="4"/>
  <c r="R108" i="4"/>
  <c r="R109" i="4"/>
  <c r="R110" i="4"/>
  <c r="R111" i="4"/>
  <c r="R117" i="4"/>
  <c r="Y48" i="6"/>
  <c r="Y20" i="6"/>
  <c r="Y18" i="5"/>
  <c r="Y44" i="5"/>
  <c r="Y45" i="5"/>
  <c r="Y46" i="5"/>
  <c r="Y47" i="5"/>
  <c r="Y44" i="4"/>
  <c r="R65" i="2"/>
  <c r="R66" i="2"/>
  <c r="R68" i="2"/>
  <c r="R69" i="2"/>
  <c r="R70" i="2"/>
  <c r="R73" i="2"/>
  <c r="R74" i="2"/>
  <c r="R78" i="2"/>
  <c r="R79" i="2"/>
  <c r="R80" i="2"/>
  <c r="R82" i="2"/>
  <c r="R83" i="2"/>
  <c r="R84" i="2"/>
  <c r="R85" i="2"/>
  <c r="R86" i="2"/>
  <c r="R89" i="2"/>
  <c r="R90" i="2"/>
  <c r="R91" i="2"/>
  <c r="R92" i="2"/>
  <c r="R96" i="2"/>
  <c r="R97" i="2"/>
  <c r="R99" i="2"/>
  <c r="R101" i="2"/>
  <c r="R103" i="2"/>
  <c r="R104" i="2"/>
  <c r="R105" i="2"/>
  <c r="R106" i="2"/>
  <c r="R107" i="2"/>
  <c r="R112" i="2"/>
  <c r="R115" i="2"/>
  <c r="R112" i="6"/>
  <c r="Y37" i="6"/>
  <c r="Y52" i="6"/>
  <c r="Y54" i="6"/>
  <c r="Y55" i="6"/>
  <c r="R116" i="6"/>
  <c r="Y49" i="6"/>
  <c r="Y7" i="5"/>
  <c r="Y50" i="5"/>
  <c r="Y12" i="4"/>
  <c r="Y13" i="4"/>
  <c r="Y38" i="4"/>
  <c r="Y39" i="4"/>
  <c r="Y46" i="4"/>
  <c r="Y47" i="4"/>
  <c r="Y23" i="4"/>
  <c r="Y24" i="4"/>
  <c r="Y54" i="4"/>
  <c r="Y55" i="4"/>
  <c r="Y7" i="3"/>
  <c r="Y57" i="3"/>
  <c r="R64" i="3"/>
  <c r="R66" i="3"/>
  <c r="R68" i="3"/>
  <c r="R70" i="3"/>
  <c r="R76" i="3"/>
  <c r="R77" i="3"/>
  <c r="R78" i="3"/>
  <c r="R79" i="3"/>
  <c r="R81" i="3"/>
  <c r="R83" i="3"/>
  <c r="R84" i="3"/>
  <c r="R86" i="3"/>
  <c r="R87" i="3"/>
  <c r="R91" i="3"/>
  <c r="R92" i="3"/>
  <c r="R93" i="3"/>
  <c r="R94" i="3"/>
  <c r="R95" i="3"/>
  <c r="R97" i="3"/>
  <c r="R99" i="3"/>
  <c r="R100" i="3"/>
  <c r="R102" i="3"/>
  <c r="R103" i="3"/>
  <c r="R107" i="3"/>
  <c r="R108" i="3"/>
  <c r="R115" i="3"/>
  <c r="R117" i="3"/>
  <c r="Y9" i="2"/>
  <c r="Y16" i="2"/>
  <c r="Y17" i="2"/>
  <c r="Y20" i="2"/>
  <c r="Y24" i="6"/>
  <c r="Y32" i="6"/>
  <c r="Y44" i="6"/>
  <c r="Y21" i="6"/>
  <c r="Y29" i="6"/>
  <c r="Y41" i="6"/>
  <c r="R117" i="6"/>
  <c r="Y25" i="6"/>
  <c r="Y33" i="6"/>
  <c r="Y45" i="6"/>
  <c r="R71" i="6"/>
  <c r="R75" i="6"/>
  <c r="R79" i="6"/>
  <c r="R83" i="6"/>
  <c r="R87" i="6"/>
  <c r="R91" i="6"/>
  <c r="R95" i="6"/>
  <c r="R99" i="6"/>
  <c r="R103" i="6"/>
  <c r="R107" i="6"/>
  <c r="R111" i="6"/>
  <c r="R115" i="6"/>
  <c r="Y11" i="5"/>
  <c r="Y19" i="5"/>
  <c r="Y25" i="5"/>
  <c r="Y30" i="5"/>
  <c r="Y34" i="5"/>
  <c r="Y40" i="5"/>
  <c r="Y15" i="5"/>
  <c r="Y23" i="5"/>
  <c r="Y28" i="5"/>
  <c r="Y32" i="5"/>
  <c r="Y36" i="5"/>
  <c r="Y41" i="5"/>
  <c r="Y42" i="5"/>
  <c r="Y16" i="4"/>
  <c r="Y51" i="4"/>
  <c r="Y40" i="4"/>
  <c r="Y56" i="3"/>
  <c r="R71" i="3"/>
  <c r="R75" i="3"/>
  <c r="R109" i="3"/>
  <c r="R110" i="3"/>
  <c r="R111" i="3"/>
  <c r="Y25" i="2"/>
  <c r="Y53" i="6"/>
  <c r="Y10" i="5"/>
  <c r="Y24" i="5"/>
  <c r="Y37" i="5"/>
  <c r="Y27" i="5"/>
  <c r="Y31" i="5"/>
  <c r="Y35" i="5"/>
  <c r="Y14" i="5"/>
  <c r="Y22" i="5"/>
  <c r="Y26" i="5"/>
  <c r="Y38" i="5"/>
  <c r="Y39" i="5"/>
  <c r="Y51" i="5"/>
  <c r="Y29" i="5"/>
  <c r="Y33" i="5"/>
  <c r="Y43" i="5"/>
  <c r="Y48" i="5"/>
  <c r="Y49" i="5"/>
  <c r="Y58" i="5"/>
  <c r="R64" i="5"/>
  <c r="R68" i="5"/>
  <c r="R69" i="5"/>
  <c r="R70" i="5"/>
  <c r="R71" i="5"/>
  <c r="R72" i="5"/>
  <c r="R73" i="5"/>
  <c r="R76" i="5"/>
  <c r="R77" i="5"/>
  <c r="R78" i="5"/>
  <c r="R79" i="5"/>
  <c r="R80" i="5"/>
  <c r="R84" i="5"/>
  <c r="R85" i="5"/>
  <c r="R86" i="5"/>
  <c r="R87" i="5"/>
  <c r="R88" i="5"/>
  <c r="R89" i="5"/>
  <c r="R92" i="5"/>
  <c r="R93" i="5"/>
  <c r="R94" i="5"/>
  <c r="R95" i="5"/>
  <c r="R96" i="5"/>
  <c r="R97" i="5"/>
  <c r="R100" i="5"/>
  <c r="R101" i="5"/>
  <c r="R102" i="5"/>
  <c r="R104" i="5"/>
  <c r="R105" i="5"/>
  <c r="R108" i="5"/>
  <c r="R109" i="5"/>
  <c r="R112" i="5"/>
  <c r="R115" i="5"/>
  <c r="R116" i="5"/>
  <c r="R117" i="5"/>
  <c r="Y9" i="4"/>
  <c r="Y19" i="4"/>
  <c r="Y50" i="4"/>
  <c r="Y32" i="4"/>
  <c r="Y57" i="4"/>
  <c r="Y28" i="4"/>
  <c r="Y35" i="4"/>
  <c r="Y58" i="4"/>
  <c r="Y8" i="4"/>
  <c r="Y18" i="4"/>
  <c r="Y48" i="4"/>
  <c r="Y58" i="3"/>
  <c r="Y12" i="3"/>
  <c r="Y14" i="3"/>
  <c r="Y56" i="2"/>
  <c r="Y13" i="2"/>
  <c r="Y24" i="2"/>
  <c r="Y57" i="2"/>
  <c r="Y58" i="2"/>
  <c r="Y12" i="2"/>
  <c r="Y21" i="2"/>
  <c r="Y31" i="2"/>
  <c r="Y10" i="2"/>
  <c r="Y14" i="2"/>
  <c r="Y18" i="2"/>
  <c r="Y22" i="2"/>
  <c r="Y26" i="2"/>
  <c r="R75" i="2"/>
  <c r="R76" i="2"/>
  <c r="R77" i="2"/>
  <c r="R93" i="2"/>
  <c r="R95" i="2"/>
  <c r="R117" i="2"/>
  <c r="Y32" i="3"/>
  <c r="Y48" i="3"/>
  <c r="Y7" i="2"/>
  <c r="Y33" i="2"/>
  <c r="Y11" i="2"/>
  <c r="Y15" i="2"/>
  <c r="Y19" i="2"/>
  <c r="Y23" i="2"/>
  <c r="Y27" i="2"/>
  <c r="R64" i="2"/>
  <c r="R81" i="2"/>
  <c r="R100" i="2"/>
  <c r="Y36" i="3"/>
  <c r="Y29" i="2"/>
  <c r="Y30" i="2"/>
  <c r="Y32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24" i="3"/>
  <c r="Y40" i="3"/>
  <c r="Y8" i="2"/>
  <c r="Y34" i="2"/>
  <c r="R71" i="2"/>
  <c r="R72" i="2"/>
  <c r="R87" i="2"/>
  <c r="R88" i="2"/>
  <c r="R108" i="2"/>
  <c r="R109" i="2"/>
  <c r="R111" i="2"/>
  <c r="Y28" i="3"/>
  <c r="Y44" i="3"/>
  <c r="R94" i="2"/>
  <c r="R110" i="2"/>
  <c r="Y9" i="3"/>
  <c r="Y11" i="3"/>
  <c r="Y13" i="3"/>
  <c r="Y15" i="3"/>
  <c r="Y17" i="3"/>
  <c r="Y19" i="3"/>
  <c r="Y21" i="3"/>
  <c r="Y23" i="3"/>
  <c r="Y27" i="3"/>
  <c r="Y31" i="3"/>
  <c r="Y35" i="3"/>
  <c r="Y39" i="3"/>
  <c r="Y43" i="3"/>
  <c r="Y47" i="3"/>
  <c r="Y51" i="3"/>
  <c r="R72" i="3"/>
  <c r="R73" i="3"/>
  <c r="R74" i="3"/>
  <c r="R88" i="3"/>
  <c r="R89" i="3"/>
  <c r="R90" i="3"/>
  <c r="R104" i="3"/>
  <c r="R105" i="3"/>
  <c r="R106" i="3"/>
  <c r="Y10" i="4"/>
  <c r="Y11" i="4"/>
  <c r="Y27" i="4"/>
  <c r="Y42" i="4"/>
  <c r="Y57" i="5"/>
  <c r="Y43" i="4"/>
  <c r="Y12" i="5"/>
  <c r="Y13" i="5"/>
  <c r="Y20" i="5"/>
  <c r="Y21" i="5"/>
  <c r="R102" i="2"/>
  <c r="Y8" i="3"/>
  <c r="Y22" i="3"/>
  <c r="Y25" i="3"/>
  <c r="Y29" i="3"/>
  <c r="Y33" i="3"/>
  <c r="Y37" i="3"/>
  <c r="Y41" i="3"/>
  <c r="Y45" i="3"/>
  <c r="Y49" i="3"/>
  <c r="Y53" i="3"/>
  <c r="R65" i="3"/>
  <c r="R80" i="3"/>
  <c r="R82" i="3"/>
  <c r="R96" i="3"/>
  <c r="R98" i="3"/>
  <c r="R112" i="3"/>
  <c r="R116" i="3"/>
  <c r="Y14" i="4"/>
  <c r="Y15" i="4"/>
  <c r="Y20" i="4"/>
  <c r="Y22" i="4"/>
  <c r="R81" i="5"/>
  <c r="R98" i="2"/>
  <c r="R116" i="2"/>
  <c r="R69" i="3"/>
  <c r="R85" i="3"/>
  <c r="R101" i="3"/>
  <c r="Y26" i="4"/>
  <c r="Y29" i="4"/>
  <c r="Y36" i="4"/>
  <c r="Y45" i="4"/>
  <c r="R100" i="4"/>
  <c r="Y21" i="4"/>
  <c r="Y37" i="4"/>
  <c r="R70" i="4"/>
  <c r="R80" i="4"/>
  <c r="R82" i="4"/>
  <c r="R92" i="4"/>
  <c r="R102" i="4"/>
  <c r="R112" i="4"/>
  <c r="R116" i="4"/>
  <c r="Y8" i="5"/>
  <c r="Y9" i="5"/>
  <c r="Y16" i="5"/>
  <c r="Y17" i="5"/>
  <c r="R103" i="5"/>
  <c r="Y25" i="4"/>
  <c r="Y41" i="4"/>
  <c r="Y52" i="4"/>
  <c r="Y53" i="4"/>
  <c r="Y56" i="4"/>
  <c r="R73" i="4"/>
  <c r="R105" i="4"/>
  <c r="Y19" i="6"/>
  <c r="Y23" i="6"/>
  <c r="Y27" i="6"/>
  <c r="Y31" i="6"/>
  <c r="Y35" i="6"/>
  <c r="Y39" i="6"/>
  <c r="Y43" i="6"/>
  <c r="Y47" i="6"/>
  <c r="Y51" i="6"/>
  <c r="Y7" i="4"/>
  <c r="Y17" i="4"/>
  <c r="Y33" i="4"/>
  <c r="Y49" i="4"/>
  <c r="R89" i="4"/>
  <c r="R64" i="4"/>
  <c r="R81" i="4"/>
  <c r="R97" i="4"/>
  <c r="R115" i="4"/>
  <c r="Y56" i="5"/>
  <c r="R110" i="5"/>
  <c r="R111" i="5"/>
  <c r="Y8" i="6"/>
  <c r="Y9" i="6"/>
  <c r="Y10" i="6"/>
  <c r="Y11" i="6"/>
  <c r="Y12" i="6"/>
  <c r="Y13" i="6"/>
  <c r="Y14" i="6"/>
  <c r="Y15" i="6"/>
  <c r="Y16" i="6"/>
  <c r="Y17" i="6"/>
  <c r="Y18" i="6"/>
  <c r="Y22" i="6"/>
  <c r="Y26" i="6"/>
  <c r="Y30" i="6"/>
  <c r="Y34" i="6"/>
  <c r="Y38" i="6"/>
  <c r="Y42" i="6"/>
  <c r="Y46" i="6"/>
  <c r="Y50" i="6"/>
  <c r="R69" i="4"/>
  <c r="R85" i="4"/>
  <c r="R101" i="4"/>
  <c r="Y55" i="5"/>
  <c r="R65" i="5"/>
  <c r="R66" i="5"/>
  <c r="R74" i="5"/>
  <c r="R75" i="5"/>
  <c r="R82" i="5"/>
  <c r="R83" i="5"/>
  <c r="R90" i="5"/>
  <c r="R91" i="5"/>
  <c r="R98" i="5"/>
  <c r="R99" i="5"/>
  <c r="R106" i="5"/>
  <c r="R107" i="5"/>
  <c r="Y56" i="6"/>
  <c r="Y57" i="6"/>
  <c r="Y58" i="6"/>
  <c r="R64" i="6"/>
  <c r="R65" i="6"/>
  <c r="R66" i="6"/>
  <c r="R70" i="6"/>
  <c r="R74" i="6"/>
  <c r="R78" i="6"/>
  <c r="R82" i="6"/>
  <c r="R86" i="6"/>
  <c r="R90" i="6"/>
  <c r="R94" i="6"/>
  <c r="R98" i="6"/>
  <c r="R102" i="6"/>
  <c r="R106" i="6"/>
  <c r="R110" i="6"/>
  <c r="R69" i="6"/>
  <c r="R73" i="6"/>
  <c r="R77" i="6"/>
  <c r="R81" i="6"/>
  <c r="R85" i="6"/>
  <c r="R89" i="6"/>
  <c r="R93" i="6"/>
  <c r="R97" i="6"/>
  <c r="R101" i="6"/>
  <c r="R105" i="6"/>
  <c r="R109" i="6"/>
</calcChain>
</file>

<file path=xl/sharedStrings.xml><?xml version="1.0" encoding="utf-8"?>
<sst xmlns="http://schemas.openxmlformats.org/spreadsheetml/2006/main" count="3100" uniqueCount="207">
  <si>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</si>
  <si>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</si>
  <si>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</si>
  <si>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</si>
  <si>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</si>
  <si>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</si>
  <si>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</si>
  <si>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</si>
  <si>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</si>
  <si>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</si>
  <si>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</si>
  <si>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</si>
  <si>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</si>
  <si>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</si>
  <si>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</si>
  <si>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</si>
  <si>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</si>
  <si>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</si>
  <si>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</si>
  <si>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</si>
  <si>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</si>
  <si>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</si>
  <si>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</si>
  <si>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</si>
  <si>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</si>
  <si>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</si>
  <si>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</si>
  <si>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</si>
  <si>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</si>
  <si>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</si>
  <si>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</si>
  <si>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</si>
  <si>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</si>
  <si>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</si>
  <si>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</si>
  <si>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</si>
  <si>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</si>
  <si>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</si>
  <si>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</si>
  <si>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</si>
  <si>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</si>
  <si>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</si>
  <si>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</si>
  <si>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</si>
  <si>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</si>
  <si>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</si>
  <si>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</si>
  <si>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</si>
  <si>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</si>
  <si>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</si>
  <si>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</si>
  <si>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</si>
  <si>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</si>
  <si>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</si>
  <si>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</si>
  <si>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</si>
  <si>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</si>
  <si>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</si>
  <si>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</si>
  <si>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</si>
  <si>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</si>
  <si>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</si>
  <si>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</si>
  <si>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</si>
  <si>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</si>
  <si>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</si>
  <si>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</si>
  <si>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</si>
  <si>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</si>
  <si>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</si>
  <si>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</si>
  <si>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</si>
  <si>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</si>
  <si>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</si>
  <si>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</si>
  <si>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</si>
  <si>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</si>
  <si>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</si>
  <si>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</si>
  <si>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</si>
  <si>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</si>
  <si>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</si>
  <si>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</si>
  <si>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</si>
  <si>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</si>
  <si>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</si>
  <si>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</si>
  <si>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</si>
  <si>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</si>
  <si>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</si>
  <si>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</si>
  <si>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</si>
  <si>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</si>
  <si>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</si>
  <si>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</si>
  <si>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</si>
  <si>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</si>
  <si>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</si>
  <si>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</si>
  <si>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</si>
  <si>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</si>
  <si>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</si>
  <si>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</si>
  <si>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</si>
  <si>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</si>
  <si>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</si>
  <si>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</si>
  <si>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</si>
  <si>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</si>
  <si>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</si>
  <si>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</si>
  <si>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</si>
  <si>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</si>
  <si>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</si>
  <si>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</si>
  <si>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</si>
  <si>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</si>
  <si>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</si>
  <si>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</si>
  <si>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</si>
  <si>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</si>
  <si>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</si>
  <si>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</si>
  <si>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</si>
  <si>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</si>
  <si>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</si>
  <si>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</si>
  <si>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</si>
  <si>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</si>
  <si>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</si>
  <si>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</si>
  <si>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</si>
  <si>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</si>
  <si>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</si>
  <si>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</si>
  <si>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</si>
  <si>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</si>
  <si>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</si>
  <si>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</si>
  <si>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</si>
  <si>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</si>
  <si>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</si>
  <si>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</si>
  <si>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</si>
  <si>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</si>
  <si>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</si>
  <si>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</si>
  <si>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</si>
  <si>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</si>
  <si>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</si>
  <si>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</si>
  <si>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</si>
  <si>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</si>
  <si>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</si>
  <si>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</si>
  <si>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</si>
  <si>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</si>
  <si>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</si>
  <si>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</si>
  <si>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</si>
  <si>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</si>
  <si>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</si>
  <si>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項目名</t>
  </si>
  <si>
    <t>基準値</t>
  </si>
  <si>
    <t>弊社定量下限値</t>
  </si>
  <si>
    <t>4月</t>
  </si>
  <si>
    <t>平均値</t>
  </si>
  <si>
    <t>採水日</t>
  </si>
  <si>
    <t>-</t>
  </si>
  <si>
    <t>水温</t>
  </si>
  <si>
    <t>気温</t>
  </si>
  <si>
    <t>亜硝酸態窒素</t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</si>
  <si>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</si>
  <si>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</si>
  <si>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</si>
  <si>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</si>
  <si>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</si>
  <si>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</si>
  <si>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</si>
  <si>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</si>
  <si>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</si>
  <si>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平均値</t>
    <rPh sb="0" eb="3">
      <t>ヘイキンチ</t>
    </rPh>
    <phoneticPr fontId="4"/>
  </si>
  <si>
    <t>025.三日月【提】</t>
    <phoneticPr fontId="2"/>
  </si>
  <si>
    <t>026.添谷【提】</t>
    <phoneticPr fontId="2"/>
  </si>
  <si>
    <t>027.真宗【提】</t>
    <phoneticPr fontId="2"/>
  </si>
  <si>
    <t>028.久保【提】</t>
    <phoneticPr fontId="2"/>
  </si>
  <si>
    <t>029.西大畑【提】</t>
    <phoneticPr fontId="2"/>
  </si>
  <si>
    <t/>
  </si>
  <si>
    <t>2025年4月2日</t>
  </si>
  <si>
    <t>異常なし</t>
  </si>
  <si>
    <t>2025年5月7日</t>
  </si>
  <si>
    <t>2025年6月4日</t>
  </si>
  <si>
    <t>2025年7月2日</t>
  </si>
  <si>
    <t>2025年8月6日</t>
  </si>
  <si>
    <t>2025年9月3日</t>
  </si>
  <si>
    <t>2025年10月1日</t>
  </si>
  <si>
    <t>2025年11月5日</t>
  </si>
  <si>
    <t>2025年11月19日</t>
  </si>
  <si>
    <t>2025年12月3日</t>
  </si>
  <si>
    <t>2026年1月6日</t>
  </si>
  <si>
    <t>2026年2月4日</t>
  </si>
  <si>
    <t>2026年3月2日</t>
  </si>
  <si>
    <t>令和７年度　三日月地区　三日月簡易水道　三日月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3">
      <t>ミカヅキ</t>
    </rPh>
    <phoneticPr fontId="4"/>
  </si>
  <si>
    <t>令和７年度　三日月地区　三日月簡易水道　添谷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ソエヤ</t>
    </rPh>
    <phoneticPr fontId="4"/>
  </si>
  <si>
    <t>令和７年度　三日月地区　三日月簡易水道　真宗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シン</t>
    </rPh>
    <rPh sb="21" eb="22">
      <t>ソウ</t>
    </rPh>
    <phoneticPr fontId="4"/>
  </si>
  <si>
    <t>令和７年度　三日月地区　三日月簡易水道　久保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クボ</t>
    </rPh>
    <phoneticPr fontId="4"/>
  </si>
  <si>
    <t>令和７年度　三日月地区　三日月簡易水道　西大畑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ニシ</t>
    </rPh>
    <rPh sb="21" eb="23">
      <t>オオハタ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</si>
</sst>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000"/>
    <numFmt numFmtId="178" formatCode="0.00000"/>
    <numFmt numFmtId="179" formatCode="0.000"/>
    <numFmt numFmtId="180" formatCode="0.0_ "/>
    <numFmt numFmtId="181" formatCode="0.00_ "/>
    <numFmt numFmtId="182" formatCode="0.0000_ "/>
    <numFmt numFmtId="183" formatCode="0.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46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0" fontId="1" fillId="0" borderId="18" xfId="1" applyNumberFormat="1" applyFont="1" applyBorder="1" applyAlignment="1" applyProtection="1">
      <alignment horizontal="center"/>
      <protection locked="0"/>
    </xf>
    <xf numFmtId="180" fontId="1" fillId="0" borderId="16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0" fontId="1" fillId="0" borderId="22" xfId="1" applyNumberFormat="1" applyFont="1" applyBorder="1" applyAlignment="1" applyProtection="1">
      <alignment horizontal="center"/>
      <protection locked="0"/>
    </xf>
    <xf numFmtId="180" fontId="1" fillId="0" borderId="9" xfId="1" applyNumberFormat="1" applyFont="1" applyBorder="1" applyAlignment="1" applyProtection="1">
      <alignment horizontal="center"/>
      <protection locked="0"/>
    </xf>
    <xf numFmtId="180" fontId="1" fillId="0" borderId="23" xfId="1" applyNumberFormat="1" applyFont="1" applyBorder="1" applyAlignment="1" applyProtection="1">
      <alignment horizontal="center"/>
      <protection locked="0"/>
    </xf>
    <xf numFmtId="180" fontId="1" fillId="0" borderId="54" xfId="1" applyNumberFormat="1" applyFont="1" applyBorder="1" applyAlignment="1">
      <alignment horizontal="center"/>
    </xf>
    <xf numFmtId="180" fontId="1" fillId="0" borderId="51" xfId="1" applyNumberFormat="1" applyFont="1" applyBorder="1" applyAlignment="1">
      <alignment horizontal="center"/>
    </xf>
    <xf numFmtId="180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1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5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2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49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49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49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49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49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176" fontId="1" fillId="0" borderId="14" xfId="1" applyNumberFormat="1" applyFont="1" applyBorder="1" applyAlignment="1">
      <alignment horizontal="right"/>
    </xf>
    <xf numFmtId="176" fontId="1" fillId="0" borderId="49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49" xfId="1" applyNumberFormat="1" applyFont="1" applyBorder="1" applyAlignment="1">
      <alignment horizontal="right"/>
    </xf>
    <xf numFmtId="180" fontId="1" fillId="0" borderId="35" xfId="1" applyNumberFormat="1" applyFont="1" applyBorder="1" applyAlignment="1">
      <alignment horizontal="right" shrinkToFit="1"/>
    </xf>
    <xf numFmtId="1" fontId="1" fillId="0" borderId="14" xfId="1" applyNumberFormat="1" applyFont="1" applyBorder="1" applyAlignment="1">
      <alignment horizontal="right"/>
    </xf>
    <xf numFmtId="1" fontId="1" fillId="0" borderId="49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3" fontId="1" fillId="0" borderId="14" xfId="1" applyNumberFormat="1" applyFont="1" applyBorder="1" applyAlignment="1">
      <alignment horizontal="right"/>
    </xf>
    <xf numFmtId="183" fontId="1" fillId="0" borderId="49" xfId="1" applyNumberFormat="1" applyFont="1" applyBorder="1" applyAlignment="1">
      <alignment horizontal="right"/>
    </xf>
    <xf numFmtId="183" fontId="1" fillId="0" borderId="35" xfId="1" applyNumberFormat="1" applyFont="1" applyBorder="1" applyAlignment="1">
      <alignment horizontal="right" shrinkToFit="1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49" xfId="1" applyNumberFormat="1" applyFont="1" applyBorder="1" applyAlignment="1">
      <alignment horizontal="right"/>
    </xf>
    <xf numFmtId="181" fontId="1" fillId="0" borderId="35" xfId="1" applyNumberFormat="1" applyFont="1" applyBorder="1" applyAlignment="1">
      <alignment horizontal="right" shrinkToFit="1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82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6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0" fontId="1" fillId="0" borderId="52" xfId="1" applyNumberFormat="1" applyFont="1" applyBorder="1" applyAlignment="1" applyProtection="1">
      <alignment horizontal="right" shrinkToFit="1"/>
      <protection locked="0"/>
    </xf>
    <xf numFmtId="180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0" fontId="1" fillId="0" borderId="57" xfId="1" applyNumberFormat="1" applyFont="1" applyBorder="1" applyAlignment="1">
      <alignment horizontal="right"/>
    </xf>
    <xf numFmtId="180" fontId="1" fillId="0" borderId="58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 shrinkToFit="1"/>
    </xf>
    <xf numFmtId="0" fontId="1" fillId="0" borderId="47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0" fontId="1" fillId="0" borderId="19" xfId="1" applyFont="1" applyBorder="1" applyProtection="1"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49" xfId="1" applyFont="1" applyBorder="1" applyAlignment="1">
      <alignment horizontal="center"/>
    </xf>
    <xf numFmtId="180" fontId="1" fillId="0" borderId="49" xfId="1" applyNumberFormat="1" applyFont="1" applyBorder="1" applyAlignment="1">
      <alignment horizontal="center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81" fontId="1" fillId="0" borderId="16" xfId="1" quotePrefix="1" applyNumberFormat="1" applyFont="1" applyBorder="1" applyAlignment="1" applyProtection="1">
      <alignment horizontal="right" vertical="center"/>
      <protection locked="0"/>
    </xf>
    <xf numFmtId="1" fontId="1" fillId="0" borderId="9" xfId="1" quotePrefix="1" applyNumberFormat="1" applyFont="1" applyBorder="1" applyAlignment="1" applyProtection="1">
      <alignment horizontal="right" vertical="center"/>
      <protection locked="0"/>
    </xf>
    <xf numFmtId="180" fontId="1" fillId="0" borderId="53" xfId="1" quotePrefix="1" applyNumberFormat="1" applyFont="1" applyBorder="1" applyAlignment="1" applyProtection="1">
      <alignment horizontal="right" vertical="center"/>
      <protection locked="0"/>
    </xf>
    <xf numFmtId="180" fontId="1" fillId="0" borderId="50" xfId="1" applyNumberFormat="1" applyFont="1" applyBorder="1" applyAlignment="1" applyProtection="1">
      <alignment horizontal="center"/>
      <protection locked="0"/>
    </xf>
    <xf numFmtId="1" fontId="1" fillId="0" borderId="12" xfId="1" quotePrefix="1" applyNumberFormat="1" applyFont="1" applyBorder="1" applyAlignment="1" applyProtection="1">
      <alignment horizontal="right" vertical="center"/>
      <protection locked="0"/>
    </xf>
    <xf numFmtId="1" fontId="1" fillId="0" borderId="28" xfId="1" quotePrefix="1" applyNumberFormat="1" applyFont="1" applyBorder="1" applyAlignment="1" applyProtection="1">
      <alignment horizontal="right" vertical="center"/>
      <protection locked="0"/>
    </xf>
    <xf numFmtId="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15" xfId="1" quotePrefix="1" applyNumberFormat="1" applyFont="1" applyBorder="1" applyAlignment="1" applyProtection="1">
      <alignment horizontal="right" vertical="center"/>
      <protection locked="0"/>
    </xf>
    <xf numFmtId="18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45" xfId="1" quotePrefix="1" applyNumberFormat="1" applyFont="1" applyBorder="1" applyAlignment="1" applyProtection="1">
      <alignment horizontal="right" vertical="center"/>
      <protection locked="0"/>
    </xf>
  </cellXfs>
  <cellStyles count="4">
    <cellStyle name="Normal" xfId="3" xr:uid="{3F531933-1D43-4DD2-8B93-A846C1884668}"/>
    <cellStyle name="標準" xfId="0" builtinId="0"/>
    <cellStyle name="標準 2" xfId="1" xr:uid="{00000000-0005-0000-0000-000001000000}"/>
    <cellStyle name="標準 3" xfId="2" xr:uid="{61D01B9F-39F9-4371-B957-40F234EA6573}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F117"/>
  <sheetViews>
    <sheetView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2" ht="28.5" customHeight="1" thickBot="1" x14ac:dyDescent="0.35">
      <c r="B1" s="5" t="s">
        <v>202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78" t="s">
        <v>182</v>
      </c>
      <c r="AF1" s="78"/>
    </row>
    <row r="2" spans="1:32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2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2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 t="s">
        <v>199</v>
      </c>
      <c r="P4" s="28" t="s">
        <v>200</v>
      </c>
      <c r="Q4" s="29" t="s">
        <v>201</v>
      </c>
      <c r="R4" s="30"/>
      <c r="S4" s="30"/>
      <c r="T4" s="30"/>
    </row>
    <row r="5" spans="1:32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18.5</v>
      </c>
      <c r="H5" s="32">
        <v>20</v>
      </c>
      <c r="I5" s="32">
        <v>26</v>
      </c>
      <c r="J5" s="32">
        <v>29.5</v>
      </c>
      <c r="K5" s="32">
        <v>29</v>
      </c>
      <c r="L5" s="32">
        <v>24.5</v>
      </c>
      <c r="M5" s="32">
        <v>17</v>
      </c>
      <c r="N5" s="32">
        <v>13</v>
      </c>
      <c r="O5" s="32">
        <v>8</v>
      </c>
      <c r="P5" s="32">
        <v>7.5</v>
      </c>
      <c r="Q5" s="33">
        <v>10</v>
      </c>
      <c r="R5" s="34">
        <v>7.5</v>
      </c>
      <c r="S5" s="34">
        <v>29.5</v>
      </c>
      <c r="T5" s="34">
        <v>18.041666666666668</v>
      </c>
    </row>
    <row r="6" spans="1:32" ht="14.25" thickBot="1" x14ac:dyDescent="0.2">
      <c r="B6" s="35" t="s">
        <v>21</v>
      </c>
      <c r="C6" s="36"/>
      <c r="D6" s="37" t="s">
        <v>19</v>
      </c>
      <c r="E6" s="38" t="s">
        <v>19</v>
      </c>
      <c r="F6" s="39">
        <v>12.5</v>
      </c>
      <c r="G6" s="40">
        <v>16</v>
      </c>
      <c r="H6" s="40">
        <v>24.5</v>
      </c>
      <c r="I6" s="40">
        <v>30</v>
      </c>
      <c r="J6" s="40">
        <v>29</v>
      </c>
      <c r="K6" s="40">
        <v>32.5</v>
      </c>
      <c r="L6" s="40">
        <v>22.5</v>
      </c>
      <c r="M6" s="40">
        <v>10</v>
      </c>
      <c r="N6" s="40">
        <v>8.5</v>
      </c>
      <c r="O6" s="40">
        <v>2</v>
      </c>
      <c r="P6" s="40">
        <v>2</v>
      </c>
      <c r="Q6" s="41">
        <v>9</v>
      </c>
      <c r="R6" s="42">
        <v>2</v>
      </c>
      <c r="S6" s="43">
        <v>32.5</v>
      </c>
      <c r="T6" s="44">
        <v>16.541666666666668</v>
      </c>
    </row>
    <row r="7" spans="1:32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141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1">
        <v>0</v>
      </c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12</v>
      </c>
      <c r="X7" s="16">
        <f t="shared" ref="X7:X58" si="1">COUNTIF(F7:Q7,"")</f>
        <v>0</v>
      </c>
      <c r="Y7" s="16">
        <f>12-(W7+X7)</f>
        <v>0</v>
      </c>
      <c r="Z7" s="16">
        <f>MIN(F7:Q7)</f>
        <v>0</v>
      </c>
      <c r="AA7" s="16">
        <f>MAX(F7:Q7)</f>
        <v>0</v>
      </c>
      <c r="AC7" s="16">
        <v>0</v>
      </c>
    </row>
    <row r="8" spans="1:32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142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 t="s">
        <v>28</v>
      </c>
      <c r="P8" s="62" t="s">
        <v>28</v>
      </c>
      <c r="Q8" s="63" t="s">
        <v>28</v>
      </c>
      <c r="R8" s="64"/>
      <c r="S8" s="65"/>
      <c r="T8" s="66"/>
      <c r="V8" s="16" t="s">
        <v>29</v>
      </c>
      <c r="W8" s="16">
        <f t="shared" si="0"/>
        <v>12</v>
      </c>
      <c r="X8" s="16">
        <f t="shared" si="1"/>
        <v>0</v>
      </c>
      <c r="Y8" s="16">
        <f t="shared" ref="Y8:Y58" si="2">12-(W8+X8)</f>
        <v>0</v>
      </c>
      <c r="Z8" s="16">
        <f t="shared" ref="Z8:Z58" si="3">MIN(F8:Q8)</f>
        <v>0</v>
      </c>
      <c r="AA8" s="16">
        <f t="shared" ref="AA8:AA58" si="4">MAX(F8:Q8)</f>
        <v>0</v>
      </c>
      <c r="AC8" s="16" t="s">
        <v>29</v>
      </c>
    </row>
    <row r="9" spans="1:32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142"/>
      <c r="G9" s="59"/>
      <c r="H9" s="60" t="s">
        <v>33</v>
      </c>
      <c r="I9" s="61"/>
      <c r="J9" s="59"/>
      <c r="K9" s="60" t="s">
        <v>33</v>
      </c>
      <c r="L9" s="61"/>
      <c r="M9" s="59"/>
      <c r="N9" s="60" t="s">
        <v>33</v>
      </c>
      <c r="O9" s="62"/>
      <c r="P9" s="62"/>
      <c r="Q9" s="63" t="s">
        <v>33</v>
      </c>
      <c r="R9" s="69" t="s">
        <v>33</v>
      </c>
      <c r="S9" s="70" t="s">
        <v>33</v>
      </c>
      <c r="T9" s="71" t="s">
        <v>33</v>
      </c>
      <c r="V9" s="16" t="s">
        <v>33</v>
      </c>
      <c r="W9" s="16">
        <f t="shared" si="0"/>
        <v>4</v>
      </c>
      <c r="X9" s="16">
        <f t="shared" si="1"/>
        <v>8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2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142"/>
      <c r="G10" s="59"/>
      <c r="H10" s="60" t="s">
        <v>37</v>
      </c>
      <c r="I10" s="61"/>
      <c r="J10" s="59"/>
      <c r="K10" s="60" t="s">
        <v>37</v>
      </c>
      <c r="L10" s="61"/>
      <c r="M10" s="59"/>
      <c r="N10" s="60" t="s">
        <v>37</v>
      </c>
      <c r="O10" s="62"/>
      <c r="P10" s="62"/>
      <c r="Q10" s="63" t="s">
        <v>37</v>
      </c>
      <c r="R10" s="72" t="s">
        <v>37</v>
      </c>
      <c r="S10" s="73" t="s">
        <v>37</v>
      </c>
      <c r="T10" s="74" t="s">
        <v>37</v>
      </c>
      <c r="V10" s="16" t="s">
        <v>37</v>
      </c>
      <c r="W10" s="16">
        <f t="shared" si="0"/>
        <v>4</v>
      </c>
      <c r="X10" s="16">
        <f t="shared" si="1"/>
        <v>8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2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142"/>
      <c r="G11" s="59"/>
      <c r="H11" s="60" t="s">
        <v>41</v>
      </c>
      <c r="I11" s="61"/>
      <c r="J11" s="59"/>
      <c r="K11" s="60" t="s">
        <v>41</v>
      </c>
      <c r="L11" s="61"/>
      <c r="M11" s="59"/>
      <c r="N11" s="60" t="s">
        <v>41</v>
      </c>
      <c r="O11" s="62"/>
      <c r="P11" s="62"/>
      <c r="Q11" s="63" t="s">
        <v>41</v>
      </c>
      <c r="R11" s="75" t="s">
        <v>41</v>
      </c>
      <c r="S11" s="76" t="s">
        <v>41</v>
      </c>
      <c r="T11" s="77" t="s">
        <v>41</v>
      </c>
      <c r="V11" s="16" t="s">
        <v>41</v>
      </c>
      <c r="W11" s="16">
        <f t="shared" si="0"/>
        <v>4</v>
      </c>
      <c r="X11" s="16">
        <f t="shared" si="1"/>
        <v>8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2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142"/>
      <c r="G12" s="59"/>
      <c r="H12" s="60" t="s">
        <v>41</v>
      </c>
      <c r="I12" s="61"/>
      <c r="J12" s="59"/>
      <c r="K12" s="60" t="s">
        <v>41</v>
      </c>
      <c r="L12" s="61"/>
      <c r="M12" s="59"/>
      <c r="N12" s="60" t="s">
        <v>41</v>
      </c>
      <c r="O12" s="62"/>
      <c r="P12" s="62"/>
      <c r="Q12" s="63" t="s">
        <v>41</v>
      </c>
      <c r="R12" s="75" t="s">
        <v>41</v>
      </c>
      <c r="S12" s="76" t="s">
        <v>41</v>
      </c>
      <c r="T12" s="77" t="s">
        <v>41</v>
      </c>
      <c r="V12" s="16" t="s">
        <v>41</v>
      </c>
      <c r="W12" s="16">
        <f t="shared" si="0"/>
        <v>4</v>
      </c>
      <c r="X12" s="16">
        <f t="shared" si="1"/>
        <v>8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2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142"/>
      <c r="G13" s="59"/>
      <c r="H13" s="60" t="s">
        <v>41</v>
      </c>
      <c r="I13" s="61"/>
      <c r="J13" s="59"/>
      <c r="K13" s="60" t="s">
        <v>41</v>
      </c>
      <c r="L13" s="61"/>
      <c r="M13" s="59"/>
      <c r="N13" s="60" t="s">
        <v>41</v>
      </c>
      <c r="O13" s="62"/>
      <c r="P13" s="62"/>
      <c r="Q13" s="63" t="s">
        <v>41</v>
      </c>
      <c r="R13" s="75" t="s">
        <v>41</v>
      </c>
      <c r="S13" s="76" t="s">
        <v>41</v>
      </c>
      <c r="T13" s="77" t="s">
        <v>41</v>
      </c>
      <c r="V13" s="16" t="s">
        <v>41</v>
      </c>
      <c r="W13" s="16">
        <f t="shared" si="0"/>
        <v>4</v>
      </c>
      <c r="X13" s="16">
        <f t="shared" si="1"/>
        <v>8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2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142"/>
      <c r="G14" s="59"/>
      <c r="H14" s="60" t="s">
        <v>47</v>
      </c>
      <c r="I14" s="61"/>
      <c r="J14" s="59"/>
      <c r="K14" s="60" t="s">
        <v>47</v>
      </c>
      <c r="L14" s="61"/>
      <c r="M14" s="59"/>
      <c r="N14" s="60" t="s">
        <v>47</v>
      </c>
      <c r="O14" s="62"/>
      <c r="P14" s="62"/>
      <c r="Q14" s="63" t="s">
        <v>47</v>
      </c>
      <c r="R14" s="75" t="s">
        <v>47</v>
      </c>
      <c r="S14" s="76" t="s">
        <v>47</v>
      </c>
      <c r="T14" s="77" t="s">
        <v>47</v>
      </c>
      <c r="V14" s="78" t="s">
        <v>48</v>
      </c>
      <c r="W14" s="16">
        <f t="shared" si="0"/>
        <v>4</v>
      </c>
      <c r="X14" s="16">
        <f t="shared" si="1"/>
        <v>8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2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142"/>
      <c r="G15" s="59"/>
      <c r="H15" s="60" t="s">
        <v>52</v>
      </c>
      <c r="I15" s="61"/>
      <c r="J15" s="59"/>
      <c r="K15" s="60" t="s">
        <v>52</v>
      </c>
      <c r="L15" s="61"/>
      <c r="M15" s="59"/>
      <c r="N15" s="60" t="s">
        <v>52</v>
      </c>
      <c r="O15" s="62"/>
      <c r="P15" s="62"/>
      <c r="Q15" s="63" t="s">
        <v>52</v>
      </c>
      <c r="R15" s="75" t="s">
        <v>52</v>
      </c>
      <c r="S15" s="76" t="s">
        <v>52</v>
      </c>
      <c r="T15" s="77" t="s">
        <v>52</v>
      </c>
      <c r="V15" s="16" t="s">
        <v>53</v>
      </c>
      <c r="W15" s="16">
        <f t="shared" si="0"/>
        <v>4</v>
      </c>
      <c r="X15" s="16">
        <f t="shared" si="1"/>
        <v>8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2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142"/>
      <c r="G16" s="59"/>
      <c r="H16" s="60" t="s">
        <v>41</v>
      </c>
      <c r="I16" s="61"/>
      <c r="J16" s="59"/>
      <c r="K16" s="60" t="s">
        <v>41</v>
      </c>
      <c r="L16" s="61"/>
      <c r="M16" s="59"/>
      <c r="N16" s="60" t="s">
        <v>41</v>
      </c>
      <c r="O16" s="62"/>
      <c r="P16" s="62"/>
      <c r="Q16" s="63" t="s">
        <v>41</v>
      </c>
      <c r="R16" s="75" t="s">
        <v>41</v>
      </c>
      <c r="S16" s="76" t="s">
        <v>41</v>
      </c>
      <c r="T16" s="77" t="s">
        <v>41</v>
      </c>
      <c r="V16" s="16" t="s">
        <v>41</v>
      </c>
      <c r="W16" s="16">
        <f t="shared" si="0"/>
        <v>4</v>
      </c>
      <c r="X16" s="16">
        <f t="shared" si="1"/>
        <v>8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142"/>
      <c r="G17" s="59"/>
      <c r="H17" s="60">
        <v>0.98</v>
      </c>
      <c r="I17" s="61"/>
      <c r="J17" s="59"/>
      <c r="K17" s="60">
        <v>0.57999999999999996</v>
      </c>
      <c r="L17" s="61"/>
      <c r="M17" s="59"/>
      <c r="N17" s="60">
        <v>0.6</v>
      </c>
      <c r="O17" s="62"/>
      <c r="P17" s="62"/>
      <c r="Q17" s="63">
        <v>1.2</v>
      </c>
      <c r="R17" s="79">
        <v>0.57999999999999996</v>
      </c>
      <c r="S17" s="80">
        <v>1.2</v>
      </c>
      <c r="T17" s="81">
        <v>0.84000000000000008</v>
      </c>
      <c r="V17" s="16" t="s">
        <v>58</v>
      </c>
      <c r="W17" s="16">
        <f t="shared" si="0"/>
        <v>0</v>
      </c>
      <c r="X17" s="16">
        <f t="shared" si="1"/>
        <v>8</v>
      </c>
      <c r="Y17" s="16">
        <f t="shared" si="2"/>
        <v>4</v>
      </c>
      <c r="Z17" s="16">
        <f t="shared" si="3"/>
        <v>0.57999999999999996</v>
      </c>
      <c r="AA17" s="16">
        <f t="shared" si="4"/>
        <v>1.2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142"/>
      <c r="G18" s="59"/>
      <c r="H18" s="60">
        <v>0.08</v>
      </c>
      <c r="I18" s="61"/>
      <c r="J18" s="59"/>
      <c r="K18" s="60">
        <v>0.09</v>
      </c>
      <c r="L18" s="61"/>
      <c r="M18" s="59"/>
      <c r="N18" s="60">
        <v>7.0000000000000007E-2</v>
      </c>
      <c r="O18" s="62"/>
      <c r="P18" s="62"/>
      <c r="Q18" s="63">
        <v>0.06</v>
      </c>
      <c r="R18" s="79">
        <v>0.06</v>
      </c>
      <c r="S18" s="80">
        <v>0.09</v>
      </c>
      <c r="T18" s="81">
        <v>7.4999999999999997E-2</v>
      </c>
      <c r="V18" s="16" t="s">
        <v>62</v>
      </c>
      <c r="W18" s="16">
        <f t="shared" si="0"/>
        <v>0</v>
      </c>
      <c r="X18" s="16">
        <f t="shared" si="1"/>
        <v>8</v>
      </c>
      <c r="Y18" s="16">
        <f t="shared" si="2"/>
        <v>4</v>
      </c>
      <c r="Z18" s="16">
        <f t="shared" si="3"/>
        <v>0.06</v>
      </c>
      <c r="AA18" s="16">
        <f t="shared" si="4"/>
        <v>0.09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142"/>
      <c r="G19" s="59"/>
      <c r="H19" s="60" t="s">
        <v>66</v>
      </c>
      <c r="I19" s="61"/>
      <c r="J19" s="59"/>
      <c r="K19" s="60" t="s">
        <v>66</v>
      </c>
      <c r="L19" s="61"/>
      <c r="M19" s="59"/>
      <c r="N19" s="60" t="s">
        <v>66</v>
      </c>
      <c r="O19" s="62"/>
      <c r="P19" s="62"/>
      <c r="Q19" s="63" t="s">
        <v>66</v>
      </c>
      <c r="R19" s="82" t="s">
        <v>66</v>
      </c>
      <c r="S19" s="83" t="s">
        <v>66</v>
      </c>
      <c r="T19" s="84" t="s">
        <v>66</v>
      </c>
      <c r="V19" s="16" t="s">
        <v>66</v>
      </c>
      <c r="W19" s="16">
        <f t="shared" si="0"/>
        <v>4</v>
      </c>
      <c r="X19" s="16">
        <f t="shared" si="1"/>
        <v>8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142"/>
      <c r="G20" s="59"/>
      <c r="H20" s="60" t="s">
        <v>70</v>
      </c>
      <c r="I20" s="61"/>
      <c r="J20" s="59"/>
      <c r="K20" s="60" t="s">
        <v>70</v>
      </c>
      <c r="L20" s="61"/>
      <c r="M20" s="59"/>
      <c r="N20" s="60" t="s">
        <v>70</v>
      </c>
      <c r="O20" s="62"/>
      <c r="P20" s="62"/>
      <c r="Q20" s="63" t="s">
        <v>70</v>
      </c>
      <c r="R20" s="69" t="s">
        <v>70</v>
      </c>
      <c r="S20" s="70" t="s">
        <v>70</v>
      </c>
      <c r="T20" s="71" t="s">
        <v>70</v>
      </c>
      <c r="V20" s="16" t="s">
        <v>70</v>
      </c>
      <c r="W20" s="16">
        <f t="shared" si="0"/>
        <v>4</v>
      </c>
      <c r="X20" s="16">
        <f t="shared" si="1"/>
        <v>8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142"/>
      <c r="G21" s="59"/>
      <c r="H21" s="60" t="s">
        <v>74</v>
      </c>
      <c r="I21" s="61"/>
      <c r="J21" s="59"/>
      <c r="K21" s="60" t="s">
        <v>74</v>
      </c>
      <c r="L21" s="61"/>
      <c r="M21" s="59"/>
      <c r="N21" s="60" t="s">
        <v>74</v>
      </c>
      <c r="O21" s="62"/>
      <c r="P21" s="62"/>
      <c r="Q21" s="63" t="s">
        <v>74</v>
      </c>
      <c r="R21" s="75" t="s">
        <v>74</v>
      </c>
      <c r="S21" s="76" t="s">
        <v>74</v>
      </c>
      <c r="T21" s="77" t="s">
        <v>74</v>
      </c>
      <c r="V21" s="16" t="s">
        <v>74</v>
      </c>
      <c r="W21" s="16">
        <f t="shared" si="0"/>
        <v>4</v>
      </c>
      <c r="X21" s="16">
        <f t="shared" si="1"/>
        <v>8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142"/>
      <c r="G22" s="59"/>
      <c r="H22" s="60" t="s">
        <v>47</v>
      </c>
      <c r="I22" s="61"/>
      <c r="J22" s="59"/>
      <c r="K22" s="60" t="s">
        <v>47</v>
      </c>
      <c r="L22" s="61"/>
      <c r="M22" s="59"/>
      <c r="N22" s="60" t="s">
        <v>47</v>
      </c>
      <c r="O22" s="62"/>
      <c r="P22" s="62"/>
      <c r="Q22" s="63" t="s">
        <v>47</v>
      </c>
      <c r="R22" s="75" t="s">
        <v>47</v>
      </c>
      <c r="S22" s="76" t="s">
        <v>47</v>
      </c>
      <c r="T22" s="77" t="s">
        <v>47</v>
      </c>
      <c r="V22" s="16" t="s">
        <v>47</v>
      </c>
      <c r="W22" s="16">
        <f t="shared" si="0"/>
        <v>4</v>
      </c>
      <c r="X22" s="16">
        <f t="shared" si="1"/>
        <v>8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142"/>
      <c r="G23" s="59"/>
      <c r="H23" s="60" t="s">
        <v>41</v>
      </c>
      <c r="I23" s="61"/>
      <c r="J23" s="59"/>
      <c r="K23" s="60" t="s">
        <v>41</v>
      </c>
      <c r="L23" s="61"/>
      <c r="M23" s="59"/>
      <c r="N23" s="60" t="s">
        <v>41</v>
      </c>
      <c r="O23" s="62"/>
      <c r="P23" s="62"/>
      <c r="Q23" s="63" t="s">
        <v>41</v>
      </c>
      <c r="R23" s="75" t="s">
        <v>41</v>
      </c>
      <c r="S23" s="76" t="s">
        <v>41</v>
      </c>
      <c r="T23" s="77" t="s">
        <v>41</v>
      </c>
      <c r="V23" s="16" t="s">
        <v>41</v>
      </c>
      <c r="W23" s="16">
        <f t="shared" si="0"/>
        <v>4</v>
      </c>
      <c r="X23" s="16">
        <f t="shared" si="1"/>
        <v>8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142"/>
      <c r="G24" s="59"/>
      <c r="H24" s="60" t="s">
        <v>41</v>
      </c>
      <c r="I24" s="61"/>
      <c r="J24" s="59"/>
      <c r="K24" s="60" t="s">
        <v>41</v>
      </c>
      <c r="L24" s="61"/>
      <c r="M24" s="59"/>
      <c r="N24" s="60" t="s">
        <v>41</v>
      </c>
      <c r="O24" s="62"/>
      <c r="P24" s="62"/>
      <c r="Q24" s="63" t="s">
        <v>41</v>
      </c>
      <c r="R24" s="75" t="s">
        <v>41</v>
      </c>
      <c r="S24" s="76" t="s">
        <v>41</v>
      </c>
      <c r="T24" s="77" t="s">
        <v>41</v>
      </c>
      <c r="V24" s="16" t="s">
        <v>41</v>
      </c>
      <c r="W24" s="16">
        <f t="shared" si="0"/>
        <v>4</v>
      </c>
      <c r="X24" s="16">
        <f t="shared" si="1"/>
        <v>8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142"/>
      <c r="G25" s="59"/>
      <c r="H25" s="60" t="s">
        <v>41</v>
      </c>
      <c r="I25" s="61"/>
      <c r="J25" s="59"/>
      <c r="K25" s="60" t="s">
        <v>41</v>
      </c>
      <c r="L25" s="61"/>
      <c r="M25" s="59"/>
      <c r="N25" s="60" t="s">
        <v>41</v>
      </c>
      <c r="O25" s="62"/>
      <c r="P25" s="62"/>
      <c r="Q25" s="63" t="s">
        <v>41</v>
      </c>
      <c r="R25" s="75" t="s">
        <v>41</v>
      </c>
      <c r="S25" s="76" t="s">
        <v>41</v>
      </c>
      <c r="T25" s="77" t="s">
        <v>41</v>
      </c>
      <c r="V25" s="16" t="s">
        <v>41</v>
      </c>
      <c r="W25" s="16">
        <f t="shared" si="0"/>
        <v>4</v>
      </c>
      <c r="X25" s="16">
        <f t="shared" si="1"/>
        <v>8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142"/>
      <c r="G26" s="59"/>
      <c r="H26" s="60" t="s">
        <v>41</v>
      </c>
      <c r="I26" s="61"/>
      <c r="J26" s="59"/>
      <c r="K26" s="60" t="s">
        <v>41</v>
      </c>
      <c r="L26" s="61"/>
      <c r="M26" s="59"/>
      <c r="N26" s="60" t="s">
        <v>41</v>
      </c>
      <c r="O26" s="62"/>
      <c r="P26" s="62"/>
      <c r="Q26" s="63" t="s">
        <v>41</v>
      </c>
      <c r="R26" s="75" t="s">
        <v>41</v>
      </c>
      <c r="S26" s="76" t="s">
        <v>41</v>
      </c>
      <c r="T26" s="77" t="s">
        <v>41</v>
      </c>
      <c r="V26" s="16" t="s">
        <v>41</v>
      </c>
      <c r="W26" s="16">
        <f t="shared" si="0"/>
        <v>4</v>
      </c>
      <c r="X26" s="16">
        <f t="shared" si="1"/>
        <v>8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142"/>
      <c r="G27" s="59"/>
      <c r="H27" s="60" t="s">
        <v>85</v>
      </c>
      <c r="I27" s="61"/>
      <c r="J27" s="59"/>
      <c r="K27" s="60" t="s">
        <v>85</v>
      </c>
      <c r="L27" s="61"/>
      <c r="M27" s="59"/>
      <c r="N27" s="60" t="s">
        <v>85</v>
      </c>
      <c r="O27" s="62"/>
      <c r="P27" s="62"/>
      <c r="Q27" s="63" t="s">
        <v>85</v>
      </c>
      <c r="R27" s="79" t="s">
        <v>85</v>
      </c>
      <c r="S27" s="80" t="s">
        <v>85</v>
      </c>
      <c r="T27" s="81" t="s">
        <v>85</v>
      </c>
      <c r="V27" s="16" t="s">
        <v>85</v>
      </c>
      <c r="W27" s="16">
        <f t="shared" si="0"/>
        <v>4</v>
      </c>
      <c r="X27" s="16">
        <f t="shared" si="1"/>
        <v>8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142"/>
      <c r="G28" s="59"/>
      <c r="H28" s="60" t="s">
        <v>47</v>
      </c>
      <c r="I28" s="61"/>
      <c r="J28" s="59"/>
      <c r="K28" s="60" t="s">
        <v>47</v>
      </c>
      <c r="L28" s="61"/>
      <c r="M28" s="59"/>
      <c r="N28" s="60" t="s">
        <v>47</v>
      </c>
      <c r="O28" s="62"/>
      <c r="P28" s="62"/>
      <c r="Q28" s="63" t="s">
        <v>47</v>
      </c>
      <c r="R28" s="75" t="s">
        <v>47</v>
      </c>
      <c r="S28" s="76" t="s">
        <v>47</v>
      </c>
      <c r="T28" s="77" t="s">
        <v>47</v>
      </c>
      <c r="V28" s="16" t="s">
        <v>47</v>
      </c>
      <c r="W28" s="16">
        <f t="shared" si="0"/>
        <v>4</v>
      </c>
      <c r="X28" s="16">
        <f t="shared" si="1"/>
        <v>8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142"/>
      <c r="G29" s="59"/>
      <c r="H29" s="60">
        <v>2E-3</v>
      </c>
      <c r="I29" s="61"/>
      <c r="J29" s="59"/>
      <c r="K29" s="60" t="s">
        <v>41</v>
      </c>
      <c r="L29" s="61"/>
      <c r="M29" s="59"/>
      <c r="N29" s="60">
        <v>8.9999999999999993E-3</v>
      </c>
      <c r="O29" s="62"/>
      <c r="P29" s="62"/>
      <c r="Q29" s="63">
        <v>4.0000000000000001E-3</v>
      </c>
      <c r="R29" s="75" t="s">
        <v>41</v>
      </c>
      <c r="S29" s="76">
        <v>8.9999999999999993E-3</v>
      </c>
      <c r="T29" s="77">
        <v>3.7499999999999999E-3</v>
      </c>
      <c r="V29" s="16" t="s">
        <v>41</v>
      </c>
      <c r="W29" s="16">
        <f t="shared" si="0"/>
        <v>1</v>
      </c>
      <c r="X29" s="16">
        <f t="shared" si="1"/>
        <v>8</v>
      </c>
      <c r="Y29" s="16">
        <f t="shared" si="2"/>
        <v>3</v>
      </c>
      <c r="Z29" s="16">
        <f t="shared" si="3"/>
        <v>2E-3</v>
      </c>
      <c r="AA29" s="16">
        <f t="shared" si="4"/>
        <v>8.9999999999999993E-3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142"/>
      <c r="G30" s="59"/>
      <c r="H30" s="60" t="s">
        <v>92</v>
      </c>
      <c r="I30" s="61"/>
      <c r="J30" s="59"/>
      <c r="K30" s="60" t="s">
        <v>92</v>
      </c>
      <c r="L30" s="61"/>
      <c r="M30" s="59"/>
      <c r="N30" s="60" t="s">
        <v>92</v>
      </c>
      <c r="O30" s="62"/>
      <c r="P30" s="62"/>
      <c r="Q30" s="63" t="s">
        <v>92</v>
      </c>
      <c r="R30" s="75" t="s">
        <v>92</v>
      </c>
      <c r="S30" s="76" t="s">
        <v>92</v>
      </c>
      <c r="T30" s="77" t="s">
        <v>92</v>
      </c>
      <c r="V30" s="16" t="s">
        <v>93</v>
      </c>
      <c r="W30" s="16">
        <f t="shared" si="0"/>
        <v>4</v>
      </c>
      <c r="X30" s="16">
        <f t="shared" si="1"/>
        <v>8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142"/>
      <c r="G31" s="59"/>
      <c r="H31" s="60">
        <v>1E-3</v>
      </c>
      <c r="I31" s="61"/>
      <c r="J31" s="59"/>
      <c r="K31" s="60">
        <v>2E-3</v>
      </c>
      <c r="L31" s="61"/>
      <c r="M31" s="59"/>
      <c r="N31" s="60" t="s">
        <v>41</v>
      </c>
      <c r="O31" s="62"/>
      <c r="P31" s="62"/>
      <c r="Q31" s="63">
        <v>1E-3</v>
      </c>
      <c r="R31" s="75" t="s">
        <v>41</v>
      </c>
      <c r="S31" s="76">
        <v>2E-3</v>
      </c>
      <c r="T31" s="77">
        <v>1E-3</v>
      </c>
      <c r="V31" s="16" t="s">
        <v>41</v>
      </c>
      <c r="W31" s="16">
        <f t="shared" si="0"/>
        <v>1</v>
      </c>
      <c r="X31" s="16">
        <f t="shared" si="1"/>
        <v>8</v>
      </c>
      <c r="Y31" s="16">
        <f t="shared" si="2"/>
        <v>3</v>
      </c>
      <c r="Z31" s="16">
        <f t="shared" si="3"/>
        <v>1E-3</v>
      </c>
      <c r="AA31" s="16">
        <f t="shared" si="4"/>
        <v>2E-3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142"/>
      <c r="G32" s="59"/>
      <c r="H32" s="60" t="s">
        <v>41</v>
      </c>
      <c r="I32" s="61"/>
      <c r="J32" s="59"/>
      <c r="K32" s="60" t="s">
        <v>41</v>
      </c>
      <c r="L32" s="61"/>
      <c r="M32" s="59"/>
      <c r="N32" s="60" t="s">
        <v>41</v>
      </c>
      <c r="O32" s="62"/>
      <c r="P32" s="62"/>
      <c r="Q32" s="63" t="s">
        <v>41</v>
      </c>
      <c r="R32" s="75" t="s">
        <v>41</v>
      </c>
      <c r="S32" s="76" t="s">
        <v>41</v>
      </c>
      <c r="T32" s="77" t="s">
        <v>41</v>
      </c>
      <c r="V32" s="16" t="s">
        <v>41</v>
      </c>
      <c r="W32" s="16">
        <f t="shared" si="0"/>
        <v>4</v>
      </c>
      <c r="X32" s="16">
        <f t="shared" si="1"/>
        <v>8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142"/>
      <c r="G33" s="59"/>
      <c r="H33" s="60">
        <v>5.0000000000000001E-3</v>
      </c>
      <c r="I33" s="61"/>
      <c r="J33" s="59"/>
      <c r="K33" s="60">
        <v>4.0000000000000001E-3</v>
      </c>
      <c r="L33" s="61"/>
      <c r="M33" s="59"/>
      <c r="N33" s="60">
        <v>1.2E-2</v>
      </c>
      <c r="O33" s="62"/>
      <c r="P33" s="62"/>
      <c r="Q33" s="63">
        <v>8.0000000000000002E-3</v>
      </c>
      <c r="R33" s="75">
        <v>4.0000000000000001E-3</v>
      </c>
      <c r="S33" s="76">
        <v>1.2E-2</v>
      </c>
      <c r="T33" s="77">
        <v>7.2500000000000004E-3</v>
      </c>
      <c r="V33" s="16" t="s">
        <v>41</v>
      </c>
      <c r="W33" s="16">
        <f t="shared" si="0"/>
        <v>0</v>
      </c>
      <c r="X33" s="16">
        <f t="shared" si="1"/>
        <v>8</v>
      </c>
      <c r="Y33" s="16">
        <f t="shared" si="2"/>
        <v>4</v>
      </c>
      <c r="Z33" s="16">
        <f t="shared" si="3"/>
        <v>4.0000000000000001E-3</v>
      </c>
      <c r="AA33" s="16">
        <f t="shared" si="4"/>
        <v>1.2E-2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142"/>
      <c r="G34" s="59"/>
      <c r="H34" s="60" t="s">
        <v>92</v>
      </c>
      <c r="I34" s="61"/>
      <c r="J34" s="59"/>
      <c r="K34" s="60" t="s">
        <v>92</v>
      </c>
      <c r="L34" s="61"/>
      <c r="M34" s="59"/>
      <c r="N34" s="60">
        <v>6.0000000000000001E-3</v>
      </c>
      <c r="O34" s="62"/>
      <c r="P34" s="62"/>
      <c r="Q34" s="63">
        <v>3.0000000000000001E-3</v>
      </c>
      <c r="R34" s="75" t="s">
        <v>92</v>
      </c>
      <c r="S34" s="76">
        <v>6.0000000000000001E-3</v>
      </c>
      <c r="T34" s="77" t="s">
        <v>92</v>
      </c>
      <c r="V34" s="16" t="s">
        <v>93</v>
      </c>
      <c r="W34" s="16">
        <f t="shared" si="0"/>
        <v>2</v>
      </c>
      <c r="X34" s="16">
        <f t="shared" si="1"/>
        <v>8</v>
      </c>
      <c r="Y34" s="16">
        <f t="shared" si="2"/>
        <v>2</v>
      </c>
      <c r="Z34" s="16">
        <f t="shared" si="3"/>
        <v>3.0000000000000001E-3</v>
      </c>
      <c r="AA34" s="16">
        <f t="shared" si="4"/>
        <v>6.0000000000000001E-3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142"/>
      <c r="G35" s="59"/>
      <c r="H35" s="60">
        <v>2E-3</v>
      </c>
      <c r="I35" s="61"/>
      <c r="J35" s="59"/>
      <c r="K35" s="60">
        <v>2E-3</v>
      </c>
      <c r="L35" s="61"/>
      <c r="M35" s="59"/>
      <c r="N35" s="60">
        <v>3.0000000000000001E-3</v>
      </c>
      <c r="O35" s="62"/>
      <c r="P35" s="62"/>
      <c r="Q35" s="63">
        <v>3.0000000000000001E-3</v>
      </c>
      <c r="R35" s="75">
        <v>2E-3</v>
      </c>
      <c r="S35" s="76">
        <v>3.0000000000000001E-3</v>
      </c>
      <c r="T35" s="77">
        <v>2.5000000000000001E-3</v>
      </c>
      <c r="V35" s="16" t="s">
        <v>41</v>
      </c>
      <c r="W35" s="16">
        <f t="shared" si="0"/>
        <v>0</v>
      </c>
      <c r="X35" s="16">
        <f t="shared" si="1"/>
        <v>8</v>
      </c>
      <c r="Y35" s="16">
        <f t="shared" si="2"/>
        <v>4</v>
      </c>
      <c r="Z35" s="16">
        <f t="shared" si="3"/>
        <v>2E-3</v>
      </c>
      <c r="AA35" s="16">
        <f t="shared" si="4"/>
        <v>3.0000000000000001E-3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142"/>
      <c r="G36" s="59"/>
      <c r="H36" s="60" t="s">
        <v>41</v>
      </c>
      <c r="I36" s="61"/>
      <c r="J36" s="59"/>
      <c r="K36" s="60" t="s">
        <v>41</v>
      </c>
      <c r="L36" s="61"/>
      <c r="M36" s="59"/>
      <c r="N36" s="60" t="s">
        <v>41</v>
      </c>
      <c r="O36" s="62"/>
      <c r="P36" s="62"/>
      <c r="Q36" s="63" t="s">
        <v>41</v>
      </c>
      <c r="R36" s="75" t="s">
        <v>41</v>
      </c>
      <c r="S36" s="76" t="s">
        <v>41</v>
      </c>
      <c r="T36" s="77" t="s">
        <v>41</v>
      </c>
      <c r="V36" s="16" t="s">
        <v>41</v>
      </c>
      <c r="W36" s="16">
        <f t="shared" si="0"/>
        <v>4</v>
      </c>
      <c r="X36" s="16">
        <f t="shared" si="1"/>
        <v>8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142"/>
      <c r="G37" s="59"/>
      <c r="H37" s="60" t="s">
        <v>106</v>
      </c>
      <c r="I37" s="61"/>
      <c r="J37" s="59"/>
      <c r="K37" s="60" t="s">
        <v>106</v>
      </c>
      <c r="L37" s="61"/>
      <c r="M37" s="59"/>
      <c r="N37" s="60" t="s">
        <v>106</v>
      </c>
      <c r="O37" s="62"/>
      <c r="P37" s="62"/>
      <c r="Q37" s="63" t="s">
        <v>106</v>
      </c>
      <c r="R37" s="75" t="s">
        <v>106</v>
      </c>
      <c r="S37" s="76" t="s">
        <v>106</v>
      </c>
      <c r="T37" s="77" t="s">
        <v>106</v>
      </c>
      <c r="V37" s="16" t="s">
        <v>106</v>
      </c>
      <c r="W37" s="16">
        <f t="shared" si="0"/>
        <v>4</v>
      </c>
      <c r="X37" s="16">
        <f t="shared" si="1"/>
        <v>8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142"/>
      <c r="G38" s="59"/>
      <c r="H38" s="60" t="s">
        <v>109</v>
      </c>
      <c r="I38" s="61"/>
      <c r="J38" s="59"/>
      <c r="K38" s="60" t="s">
        <v>109</v>
      </c>
      <c r="L38" s="61"/>
      <c r="M38" s="59"/>
      <c r="N38" s="60" t="s">
        <v>109</v>
      </c>
      <c r="O38" s="62"/>
      <c r="P38" s="62"/>
      <c r="Q38" s="63">
        <v>0.02</v>
      </c>
      <c r="R38" s="79" t="s">
        <v>109</v>
      </c>
      <c r="S38" s="80">
        <v>0.02</v>
      </c>
      <c r="T38" s="81" t="s">
        <v>109</v>
      </c>
      <c r="V38" s="16" t="s">
        <v>109</v>
      </c>
      <c r="W38" s="16">
        <f t="shared" si="0"/>
        <v>3</v>
      </c>
      <c r="X38" s="16">
        <f t="shared" si="1"/>
        <v>8</v>
      </c>
      <c r="Y38" s="16">
        <f t="shared" si="2"/>
        <v>1</v>
      </c>
      <c r="Z38" s="16">
        <f t="shared" si="3"/>
        <v>0.02</v>
      </c>
      <c r="AA38" s="16">
        <f t="shared" si="4"/>
        <v>0.02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142"/>
      <c r="G39" s="59"/>
      <c r="H39" s="60" t="s">
        <v>109</v>
      </c>
      <c r="I39" s="61"/>
      <c r="J39" s="59"/>
      <c r="K39" s="60" t="s">
        <v>109</v>
      </c>
      <c r="L39" s="61"/>
      <c r="M39" s="59"/>
      <c r="N39" s="60" t="s">
        <v>109</v>
      </c>
      <c r="O39" s="62"/>
      <c r="P39" s="62"/>
      <c r="Q39" s="63" t="s">
        <v>109</v>
      </c>
      <c r="R39" s="79" t="s">
        <v>109</v>
      </c>
      <c r="S39" s="80" t="s">
        <v>109</v>
      </c>
      <c r="T39" s="81" t="s">
        <v>109</v>
      </c>
      <c r="V39" s="16" t="s">
        <v>109</v>
      </c>
      <c r="W39" s="16">
        <f t="shared" si="0"/>
        <v>4</v>
      </c>
      <c r="X39" s="16">
        <f t="shared" si="1"/>
        <v>8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142"/>
      <c r="G40" s="59"/>
      <c r="H40" s="60" t="s">
        <v>115</v>
      </c>
      <c r="I40" s="61"/>
      <c r="J40" s="59"/>
      <c r="K40" s="60" t="s">
        <v>115</v>
      </c>
      <c r="L40" s="61"/>
      <c r="M40" s="59"/>
      <c r="N40" s="60" t="s">
        <v>115</v>
      </c>
      <c r="O40" s="62"/>
      <c r="P40" s="62"/>
      <c r="Q40" s="63" t="s">
        <v>115</v>
      </c>
      <c r="R40" s="79" t="s">
        <v>115</v>
      </c>
      <c r="S40" s="80" t="s">
        <v>115</v>
      </c>
      <c r="T40" s="81" t="s">
        <v>115</v>
      </c>
      <c r="V40" s="16" t="s">
        <v>115</v>
      </c>
      <c r="W40" s="16">
        <f t="shared" si="0"/>
        <v>4</v>
      </c>
      <c r="X40" s="16">
        <f t="shared" si="1"/>
        <v>8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142"/>
      <c r="G41" s="59"/>
      <c r="H41" s="60" t="s">
        <v>109</v>
      </c>
      <c r="I41" s="61"/>
      <c r="J41" s="59"/>
      <c r="K41" s="60">
        <v>0.02</v>
      </c>
      <c r="L41" s="61"/>
      <c r="M41" s="59"/>
      <c r="N41" s="60" t="s">
        <v>109</v>
      </c>
      <c r="O41" s="62"/>
      <c r="P41" s="62"/>
      <c r="Q41" s="63" t="s">
        <v>109</v>
      </c>
      <c r="R41" s="79" t="s">
        <v>109</v>
      </c>
      <c r="S41" s="80">
        <v>0.02</v>
      </c>
      <c r="T41" s="81" t="s">
        <v>109</v>
      </c>
      <c r="V41" s="16" t="s">
        <v>109</v>
      </c>
      <c r="W41" s="16">
        <f t="shared" si="0"/>
        <v>3</v>
      </c>
      <c r="X41" s="16">
        <f t="shared" si="1"/>
        <v>8</v>
      </c>
      <c r="Y41" s="16">
        <f t="shared" si="2"/>
        <v>1</v>
      </c>
      <c r="Z41" s="16">
        <f t="shared" si="3"/>
        <v>0.02</v>
      </c>
      <c r="AA41" s="16">
        <f t="shared" si="4"/>
        <v>0.02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142"/>
      <c r="G42" s="59"/>
      <c r="H42" s="60">
        <v>6.1</v>
      </c>
      <c r="I42" s="61"/>
      <c r="J42" s="59"/>
      <c r="K42" s="60">
        <v>6.2</v>
      </c>
      <c r="L42" s="61"/>
      <c r="M42" s="59"/>
      <c r="N42" s="60">
        <v>5.7</v>
      </c>
      <c r="O42" s="62"/>
      <c r="P42" s="62"/>
      <c r="Q42" s="63">
        <v>5.5</v>
      </c>
      <c r="R42" s="82">
        <v>5.5</v>
      </c>
      <c r="S42" s="83">
        <v>6.2</v>
      </c>
      <c r="T42" s="84">
        <v>5.875</v>
      </c>
      <c r="V42" s="16" t="s">
        <v>66</v>
      </c>
      <c r="W42" s="16">
        <f t="shared" si="0"/>
        <v>0</v>
      </c>
      <c r="X42" s="16">
        <f t="shared" si="1"/>
        <v>8</v>
      </c>
      <c r="Y42" s="16">
        <f t="shared" si="2"/>
        <v>4</v>
      </c>
      <c r="Z42" s="16">
        <f t="shared" si="3"/>
        <v>5.5</v>
      </c>
      <c r="AA42" s="16">
        <f t="shared" si="4"/>
        <v>6.2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142"/>
      <c r="G43" s="59"/>
      <c r="H43" s="60" t="s">
        <v>74</v>
      </c>
      <c r="I43" s="61"/>
      <c r="J43" s="59"/>
      <c r="K43" s="60" t="s">
        <v>74</v>
      </c>
      <c r="L43" s="61"/>
      <c r="M43" s="59"/>
      <c r="N43" s="60" t="s">
        <v>74</v>
      </c>
      <c r="O43" s="62"/>
      <c r="P43" s="62"/>
      <c r="Q43" s="63" t="s">
        <v>74</v>
      </c>
      <c r="R43" s="75" t="s">
        <v>74</v>
      </c>
      <c r="S43" s="76" t="s">
        <v>74</v>
      </c>
      <c r="T43" s="77" t="s">
        <v>74</v>
      </c>
      <c r="V43" s="16" t="s">
        <v>74</v>
      </c>
      <c r="W43" s="16">
        <f t="shared" si="0"/>
        <v>4</v>
      </c>
      <c r="X43" s="16">
        <f t="shared" si="1"/>
        <v>8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143">
        <v>6.6</v>
      </c>
      <c r="G44" s="86">
        <v>6.2</v>
      </c>
      <c r="H44" s="86">
        <v>6.4</v>
      </c>
      <c r="I44" s="86">
        <v>5.2</v>
      </c>
      <c r="J44" s="86">
        <v>4.5</v>
      </c>
      <c r="K44" s="86">
        <v>3.9</v>
      </c>
      <c r="L44" s="86">
        <v>4.5999999999999996</v>
      </c>
      <c r="M44" s="86">
        <v>4</v>
      </c>
      <c r="N44" s="86">
        <v>4.0999999999999996</v>
      </c>
      <c r="O44" s="86">
        <v>5.0999999999999996</v>
      </c>
      <c r="P44" s="86">
        <v>5.3</v>
      </c>
      <c r="Q44" s="87">
        <v>7</v>
      </c>
      <c r="R44" s="88">
        <v>3.9</v>
      </c>
      <c r="S44" s="89">
        <v>7</v>
      </c>
      <c r="T44" s="90">
        <v>5.2416666666666671</v>
      </c>
      <c r="V44" s="16" t="s">
        <v>123</v>
      </c>
      <c r="W44" s="16">
        <f t="shared" si="0"/>
        <v>0</v>
      </c>
      <c r="X44" s="16">
        <f t="shared" si="1"/>
        <v>0</v>
      </c>
      <c r="Y44" s="16">
        <f t="shared" si="2"/>
        <v>12</v>
      </c>
      <c r="Z44" s="16">
        <f t="shared" si="3"/>
        <v>3.9</v>
      </c>
      <c r="AA44" s="16">
        <f t="shared" si="4"/>
        <v>7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142"/>
      <c r="G45" s="59"/>
      <c r="H45" s="60">
        <v>64</v>
      </c>
      <c r="I45" s="61"/>
      <c r="J45" s="59"/>
      <c r="K45" s="60">
        <v>71</v>
      </c>
      <c r="L45" s="61"/>
      <c r="M45" s="59"/>
      <c r="N45" s="60">
        <v>67</v>
      </c>
      <c r="O45" s="62"/>
      <c r="P45" s="62"/>
      <c r="Q45" s="63">
        <v>59</v>
      </c>
      <c r="R45" s="91">
        <v>59</v>
      </c>
      <c r="S45" s="92">
        <v>71</v>
      </c>
      <c r="T45" s="93">
        <v>65.25</v>
      </c>
      <c r="V45" s="16" t="s">
        <v>127</v>
      </c>
      <c r="W45" s="16">
        <f t="shared" si="0"/>
        <v>0</v>
      </c>
      <c r="X45" s="16">
        <f t="shared" si="1"/>
        <v>8</v>
      </c>
      <c r="Y45" s="16">
        <f t="shared" si="2"/>
        <v>4</v>
      </c>
      <c r="Z45" s="16">
        <f t="shared" si="3"/>
        <v>59</v>
      </c>
      <c r="AA45" s="16">
        <f t="shared" si="4"/>
        <v>71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142"/>
      <c r="G46" s="59"/>
      <c r="H46" s="60">
        <v>88</v>
      </c>
      <c r="I46" s="61"/>
      <c r="J46" s="59"/>
      <c r="K46" s="60">
        <v>103</v>
      </c>
      <c r="L46" s="61"/>
      <c r="M46" s="59"/>
      <c r="N46" s="60">
        <v>99</v>
      </c>
      <c r="O46" s="62"/>
      <c r="P46" s="62"/>
      <c r="Q46" s="63">
        <v>87</v>
      </c>
      <c r="R46" s="91">
        <v>87</v>
      </c>
      <c r="S46" s="92">
        <v>103</v>
      </c>
      <c r="T46" s="93">
        <v>94.25</v>
      </c>
      <c r="V46" s="16" t="s">
        <v>127</v>
      </c>
      <c r="W46" s="16">
        <f t="shared" si="0"/>
        <v>0</v>
      </c>
      <c r="X46" s="16">
        <f t="shared" si="1"/>
        <v>8</v>
      </c>
      <c r="Y46" s="16">
        <f t="shared" si="2"/>
        <v>4</v>
      </c>
      <c r="Z46" s="16">
        <f t="shared" si="3"/>
        <v>87</v>
      </c>
      <c r="AA46" s="16">
        <f t="shared" si="4"/>
        <v>103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142"/>
      <c r="G47" s="59"/>
      <c r="H47" s="60" t="s">
        <v>58</v>
      </c>
      <c r="I47" s="61"/>
      <c r="J47" s="59"/>
      <c r="K47" s="60" t="s">
        <v>58</v>
      </c>
      <c r="L47" s="61"/>
      <c r="M47" s="59"/>
      <c r="N47" s="60" t="s">
        <v>58</v>
      </c>
      <c r="O47" s="62"/>
      <c r="P47" s="62"/>
      <c r="Q47" s="63" t="s">
        <v>58</v>
      </c>
      <c r="R47" s="79" t="s">
        <v>58</v>
      </c>
      <c r="S47" s="80" t="s">
        <v>58</v>
      </c>
      <c r="T47" s="81" t="s">
        <v>58</v>
      </c>
      <c r="V47" s="16" t="s">
        <v>58</v>
      </c>
      <c r="W47" s="16">
        <f t="shared" si="0"/>
        <v>4</v>
      </c>
      <c r="X47" s="16">
        <f t="shared" si="1"/>
        <v>8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142"/>
      <c r="G48" s="59"/>
      <c r="H48" s="60" t="s">
        <v>135</v>
      </c>
      <c r="I48" s="61" t="s">
        <v>135</v>
      </c>
      <c r="J48" s="59" t="s">
        <v>135</v>
      </c>
      <c r="K48" s="60" t="s">
        <v>135</v>
      </c>
      <c r="L48" s="61"/>
      <c r="M48" s="59"/>
      <c r="N48" s="60" t="s">
        <v>135</v>
      </c>
      <c r="O48" s="62"/>
      <c r="P48" s="62"/>
      <c r="Q48" s="63" t="s">
        <v>135</v>
      </c>
      <c r="R48" s="94" t="s">
        <v>135</v>
      </c>
      <c r="S48" s="95" t="s">
        <v>135</v>
      </c>
      <c r="T48" s="96" t="s">
        <v>135</v>
      </c>
      <c r="V48" s="16" t="s">
        <v>135</v>
      </c>
      <c r="W48" s="16">
        <f t="shared" si="0"/>
        <v>6</v>
      </c>
      <c r="X48" s="16">
        <f t="shared" si="1"/>
        <v>6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142"/>
      <c r="G49" s="59"/>
      <c r="H49" s="60" t="s">
        <v>135</v>
      </c>
      <c r="I49" s="61" t="s">
        <v>135</v>
      </c>
      <c r="J49" s="59" t="s">
        <v>135</v>
      </c>
      <c r="K49" s="60" t="s">
        <v>135</v>
      </c>
      <c r="L49" s="61"/>
      <c r="M49" s="59"/>
      <c r="N49" s="60">
        <v>9.9999999999999995E-7</v>
      </c>
      <c r="O49" s="62"/>
      <c r="P49" s="62"/>
      <c r="Q49" s="63" t="s">
        <v>135</v>
      </c>
      <c r="R49" s="94" t="s">
        <v>135</v>
      </c>
      <c r="S49" s="95">
        <v>9.9999999999999995E-7</v>
      </c>
      <c r="T49" s="96" t="s">
        <v>135</v>
      </c>
      <c r="V49" s="16" t="s">
        <v>135</v>
      </c>
      <c r="W49" s="16">
        <f t="shared" si="0"/>
        <v>5</v>
      </c>
      <c r="X49" s="16">
        <f t="shared" si="1"/>
        <v>6</v>
      </c>
      <c r="Y49" s="16">
        <f t="shared" si="2"/>
        <v>1</v>
      </c>
      <c r="Z49" s="16">
        <f t="shared" si="3"/>
        <v>9.9999999999999995E-7</v>
      </c>
      <c r="AA49" s="16">
        <f t="shared" si="4"/>
        <v>9.9999999999999995E-7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142"/>
      <c r="G50" s="59"/>
      <c r="H50" s="60" t="s">
        <v>74</v>
      </c>
      <c r="I50" s="61"/>
      <c r="J50" s="59"/>
      <c r="K50" s="60" t="s">
        <v>74</v>
      </c>
      <c r="L50" s="61"/>
      <c r="M50" s="59"/>
      <c r="N50" s="60" t="s">
        <v>74</v>
      </c>
      <c r="O50" s="62"/>
      <c r="P50" s="62"/>
      <c r="Q50" s="63" t="s">
        <v>74</v>
      </c>
      <c r="R50" s="75" t="s">
        <v>74</v>
      </c>
      <c r="S50" s="76" t="s">
        <v>74</v>
      </c>
      <c r="T50" s="77" t="s">
        <v>74</v>
      </c>
      <c r="V50" s="16" t="s">
        <v>74</v>
      </c>
      <c r="W50" s="16">
        <f t="shared" si="0"/>
        <v>4</v>
      </c>
      <c r="X50" s="16">
        <f t="shared" si="1"/>
        <v>8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142"/>
      <c r="G51" s="59"/>
      <c r="H51" s="60" t="s">
        <v>141</v>
      </c>
      <c r="I51" s="61"/>
      <c r="J51" s="59"/>
      <c r="K51" s="60" t="s">
        <v>141</v>
      </c>
      <c r="L51" s="61"/>
      <c r="M51" s="59"/>
      <c r="N51" s="60" t="s">
        <v>141</v>
      </c>
      <c r="O51" s="62"/>
      <c r="P51" s="62"/>
      <c r="Q51" s="63" t="s">
        <v>141</v>
      </c>
      <c r="R51" s="69" t="s">
        <v>141</v>
      </c>
      <c r="S51" s="70" t="s">
        <v>141</v>
      </c>
      <c r="T51" s="71" t="s">
        <v>141</v>
      </c>
      <c r="V51" s="16" t="s">
        <v>141</v>
      </c>
      <c r="W51" s="16">
        <f t="shared" si="0"/>
        <v>4</v>
      </c>
      <c r="X51" s="16">
        <f t="shared" si="1"/>
        <v>8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143">
        <v>0.3</v>
      </c>
      <c r="G52" s="86">
        <v>0.3</v>
      </c>
      <c r="H52" s="86">
        <v>0.5</v>
      </c>
      <c r="I52" s="86">
        <v>0.4</v>
      </c>
      <c r="J52" s="86">
        <v>0.4</v>
      </c>
      <c r="K52" s="86">
        <v>0.4</v>
      </c>
      <c r="L52" s="86">
        <v>0.3</v>
      </c>
      <c r="M52" s="86">
        <v>0.6</v>
      </c>
      <c r="N52" s="86">
        <v>0.5</v>
      </c>
      <c r="O52" s="86">
        <v>0.4</v>
      </c>
      <c r="P52" s="86">
        <v>0.3</v>
      </c>
      <c r="Q52" s="87">
        <v>0.5</v>
      </c>
      <c r="R52" s="88">
        <v>0.3</v>
      </c>
      <c r="S52" s="89">
        <v>0.6</v>
      </c>
      <c r="T52" s="90">
        <v>0.40833333333333327</v>
      </c>
      <c r="V52" s="16" t="s">
        <v>145</v>
      </c>
      <c r="W52" s="16">
        <f t="shared" si="0"/>
        <v>0</v>
      </c>
      <c r="X52" s="16">
        <f t="shared" si="1"/>
        <v>0</v>
      </c>
      <c r="Y52" s="16">
        <f t="shared" si="2"/>
        <v>12</v>
      </c>
      <c r="Z52" s="16">
        <f t="shared" si="3"/>
        <v>0.3</v>
      </c>
      <c r="AA52" s="16">
        <f t="shared" si="4"/>
        <v>0.6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144">
        <v>7.56</v>
      </c>
      <c r="G53" s="98">
        <v>7.6</v>
      </c>
      <c r="H53" s="98">
        <v>7.49</v>
      </c>
      <c r="I53" s="98">
        <v>7.4</v>
      </c>
      <c r="J53" s="98">
        <v>7.6</v>
      </c>
      <c r="K53" s="98">
        <v>7.44</v>
      </c>
      <c r="L53" s="98">
        <v>7.51</v>
      </c>
      <c r="M53" s="98">
        <v>8.07</v>
      </c>
      <c r="N53" s="98">
        <v>8.19</v>
      </c>
      <c r="O53" s="98">
        <v>8.11</v>
      </c>
      <c r="P53" s="98">
        <v>8</v>
      </c>
      <c r="Q53" s="99">
        <v>7.68</v>
      </c>
      <c r="R53" s="100">
        <v>7.4</v>
      </c>
      <c r="S53" s="101">
        <v>8.19</v>
      </c>
      <c r="T53" s="102">
        <v>7.7208333333333341</v>
      </c>
      <c r="W53" s="16">
        <f t="shared" si="0"/>
        <v>0</v>
      </c>
      <c r="X53" s="16">
        <f t="shared" si="1"/>
        <v>0</v>
      </c>
      <c r="Y53" s="16">
        <f t="shared" si="2"/>
        <v>12</v>
      </c>
      <c r="Z53" s="16">
        <f t="shared" si="3"/>
        <v>7.4</v>
      </c>
      <c r="AA53" s="16">
        <f t="shared" si="4"/>
        <v>8.19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142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 t="s">
        <v>189</v>
      </c>
      <c r="P54" s="62" t="s">
        <v>189</v>
      </c>
      <c r="Q54" s="63" t="s">
        <v>189</v>
      </c>
      <c r="R54" s="64"/>
      <c r="S54" s="65"/>
      <c r="T54" s="66"/>
      <c r="W54" s="16">
        <f t="shared" si="0"/>
        <v>0</v>
      </c>
      <c r="X54" s="16">
        <f t="shared" si="1"/>
        <v>0</v>
      </c>
      <c r="Y54" s="16">
        <f t="shared" si="2"/>
        <v>12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142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 t="s">
        <v>189</v>
      </c>
      <c r="P55" s="62" t="s">
        <v>189</v>
      </c>
      <c r="Q55" s="63" t="s">
        <v>189</v>
      </c>
      <c r="R55" s="64"/>
      <c r="S55" s="65"/>
      <c r="T55" s="66"/>
      <c r="W55" s="16">
        <f t="shared" si="0"/>
        <v>0</v>
      </c>
      <c r="X55" s="16">
        <f t="shared" si="1"/>
        <v>0</v>
      </c>
      <c r="Y55" s="16">
        <f t="shared" si="2"/>
        <v>12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 t="s">
        <v>127</v>
      </c>
      <c r="P56" s="62" t="s">
        <v>127</v>
      </c>
      <c r="Q56" s="63" t="s">
        <v>127</v>
      </c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0"/>
        <v>12</v>
      </c>
      <c r="X56" s="16">
        <f t="shared" si="1"/>
        <v>0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 t="s">
        <v>66</v>
      </c>
      <c r="P57" s="109" t="s">
        <v>66</v>
      </c>
      <c r="Q57" s="110" t="s">
        <v>66</v>
      </c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12</v>
      </c>
      <c r="X57" s="16">
        <f t="shared" si="1"/>
        <v>0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45">
        <v>0.4</v>
      </c>
      <c r="G58" s="116">
        <v>0.4</v>
      </c>
      <c r="H58" s="116">
        <v>0.4</v>
      </c>
      <c r="I58" s="116">
        <v>0.4</v>
      </c>
      <c r="J58" s="116">
        <v>0.4</v>
      </c>
      <c r="K58" s="116">
        <v>0.4</v>
      </c>
      <c r="L58" s="116">
        <v>0.4</v>
      </c>
      <c r="M58" s="116">
        <v>0.5</v>
      </c>
      <c r="N58" s="116">
        <v>0.6</v>
      </c>
      <c r="O58" s="117">
        <v>0.6</v>
      </c>
      <c r="P58" s="117">
        <v>0.5</v>
      </c>
      <c r="Q58" s="118">
        <v>0.4</v>
      </c>
      <c r="R58" s="119">
        <v>0.4</v>
      </c>
      <c r="S58" s="120">
        <v>0.6</v>
      </c>
      <c r="T58" s="121">
        <v>0.45</v>
      </c>
      <c r="V58" s="16" t="s">
        <v>127</v>
      </c>
      <c r="W58" s="16">
        <f t="shared" si="0"/>
        <v>0</v>
      </c>
      <c r="X58" s="16">
        <f t="shared" si="1"/>
        <v>0</v>
      </c>
      <c r="Y58" s="16">
        <f t="shared" si="2"/>
        <v>12</v>
      </c>
      <c r="Z58" s="16">
        <f t="shared" si="3"/>
        <v>0.4</v>
      </c>
      <c r="AA58" s="16">
        <f t="shared" si="4"/>
        <v>0.6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12" t="s">
        <v>165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2" t="s">
        <v>166</v>
      </c>
    </row>
    <row r="62" spans="1:29" ht="13.5" hidden="1" customHeight="1" x14ac:dyDescent="0.15">
      <c r="B62" s="123"/>
      <c r="C62" s="124"/>
      <c r="D62" s="124"/>
      <c r="E62" s="12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5"/>
    </row>
    <row r="63" spans="1:29" hidden="1" x14ac:dyDescent="0.15">
      <c r="B63" s="123" t="s">
        <v>167</v>
      </c>
      <c r="C63" s="124"/>
      <c r="D63" s="25" t="s">
        <v>168</v>
      </c>
      <c r="E63" s="25" t="s">
        <v>168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 t="str">
        <f t="shared" si="5"/>
        <v>2026年1月6日</v>
      </c>
      <c r="P63" s="28" t="str">
        <f t="shared" si="5"/>
        <v>2026年2月4日</v>
      </c>
      <c r="Q63" s="28" t="str">
        <f t="shared" si="5"/>
        <v>2026年3月2日</v>
      </c>
      <c r="R63" s="126"/>
    </row>
    <row r="64" spans="1:29" hidden="1" x14ac:dyDescent="0.15">
      <c r="B64" s="123" t="s">
        <v>169</v>
      </c>
      <c r="C64" s="124"/>
      <c r="D64" s="25" t="s">
        <v>168</v>
      </c>
      <c r="E64" s="25" t="s">
        <v>168</v>
      </c>
      <c r="F64" s="32">
        <f>F5</f>
        <v>13.5</v>
      </c>
      <c r="G64" s="32">
        <f t="shared" si="5"/>
        <v>18.5</v>
      </c>
      <c r="H64" s="32">
        <f t="shared" si="5"/>
        <v>20</v>
      </c>
      <c r="I64" s="32">
        <f t="shared" si="5"/>
        <v>26</v>
      </c>
      <c r="J64" s="32">
        <f t="shared" si="5"/>
        <v>29.5</v>
      </c>
      <c r="K64" s="32">
        <f t="shared" si="5"/>
        <v>29</v>
      </c>
      <c r="L64" s="32">
        <f t="shared" si="5"/>
        <v>24.5</v>
      </c>
      <c r="M64" s="32">
        <f t="shared" si="5"/>
        <v>17</v>
      </c>
      <c r="N64" s="32">
        <f t="shared" si="5"/>
        <v>13</v>
      </c>
      <c r="O64" s="32">
        <f t="shared" si="5"/>
        <v>8</v>
      </c>
      <c r="P64" s="32">
        <f t="shared" si="5"/>
        <v>7.5</v>
      </c>
      <c r="Q64" s="32">
        <f t="shared" si="5"/>
        <v>10</v>
      </c>
      <c r="R64" s="126">
        <f>IF(AND(F64="",G64="",H64="",I64="",J64="",K64="",L64="",M64="",N64="",O64="",P64="",Q64=""),"",AVERAGE(F64:Q64))</f>
        <v>18.041666666666668</v>
      </c>
    </row>
    <row r="65" spans="2:18" hidden="1" x14ac:dyDescent="0.15">
      <c r="B65" s="123" t="s">
        <v>170</v>
      </c>
      <c r="C65" s="124"/>
      <c r="D65" s="25" t="s">
        <v>168</v>
      </c>
      <c r="E65" s="25" t="s">
        <v>168</v>
      </c>
      <c r="F65" s="32">
        <f>F6</f>
        <v>12.5</v>
      </c>
      <c r="G65" s="32">
        <f t="shared" si="5"/>
        <v>16</v>
      </c>
      <c r="H65" s="32">
        <f t="shared" si="5"/>
        <v>24.5</v>
      </c>
      <c r="I65" s="32">
        <f t="shared" si="5"/>
        <v>30</v>
      </c>
      <c r="J65" s="32">
        <f t="shared" si="5"/>
        <v>29</v>
      </c>
      <c r="K65" s="32">
        <f t="shared" si="5"/>
        <v>32.5</v>
      </c>
      <c r="L65" s="32">
        <f t="shared" si="5"/>
        <v>22.5</v>
      </c>
      <c r="M65" s="32">
        <f t="shared" si="5"/>
        <v>10</v>
      </c>
      <c r="N65" s="32">
        <f t="shared" si="5"/>
        <v>8.5</v>
      </c>
      <c r="O65" s="32">
        <f t="shared" si="5"/>
        <v>2</v>
      </c>
      <c r="P65" s="32">
        <f t="shared" si="5"/>
        <v>2</v>
      </c>
      <c r="Q65" s="32">
        <f t="shared" si="5"/>
        <v>9</v>
      </c>
      <c r="R65" s="126">
        <f>IF(AND(F65="",G65="",H65="",I65="",J65="",K65="",L65="",M65="",N65="",O65="",P65="",Q65=""),"",AVERAGE(F65:Q65))</f>
        <v>16.541666666666668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>
        <f t="shared" si="6"/>
        <v>0</v>
      </c>
      <c r="P66" s="128">
        <f t="shared" si="6"/>
        <v>0</v>
      </c>
      <c r="Q66" s="128">
        <f t="shared" si="6"/>
        <v>0</v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>不検出</v>
      </c>
      <c r="P67" s="128" t="str">
        <f t="shared" si="6"/>
        <v>不検出</v>
      </c>
      <c r="Q67" s="128" t="str">
        <f t="shared" si="6"/>
        <v>不検出</v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>
        <f t="shared" si="6"/>
        <v>2.9999999999999997E-4</v>
      </c>
      <c r="I68" s="128" t="str">
        <f t="shared" si="6"/>
        <v/>
      </c>
      <c r="J68" s="128" t="str">
        <f t="shared" si="6"/>
        <v/>
      </c>
      <c r="K68" s="128">
        <f t="shared" si="6"/>
        <v>2.9999999999999997E-4</v>
      </c>
      <c r="L68" s="128" t="str">
        <f t="shared" si="6"/>
        <v/>
      </c>
      <c r="M68" s="128" t="str">
        <f t="shared" si="6"/>
        <v/>
      </c>
      <c r="N68" s="128">
        <f t="shared" si="6"/>
        <v>2.9999999999999997E-4</v>
      </c>
      <c r="O68" s="128" t="str">
        <f t="shared" si="6"/>
        <v/>
      </c>
      <c r="P68" s="128" t="str">
        <f t="shared" si="6"/>
        <v/>
      </c>
      <c r="Q68" s="128">
        <f t="shared" si="6"/>
        <v>2.9999999999999997E-4</v>
      </c>
      <c r="R68" s="126">
        <f t="shared" ref="R68:R117" si="7">IF(AND(F68="",G68="",H68="",I68="",J68="",K68="",L68="",M68="",N68="",O68="",P68="",Q68=""),"",AVERAGE(F68:Q68))</f>
        <v>2.9999999999999997E-4</v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>
        <f t="shared" si="6"/>
        <v>5.0000000000000002E-5</v>
      </c>
      <c r="I69" s="128" t="str">
        <f t="shared" si="6"/>
        <v/>
      </c>
      <c r="J69" s="128" t="str">
        <f t="shared" si="6"/>
        <v/>
      </c>
      <c r="K69" s="128">
        <f t="shared" si="6"/>
        <v>5.0000000000000002E-5</v>
      </c>
      <c r="L69" s="128" t="str">
        <f t="shared" si="6"/>
        <v/>
      </c>
      <c r="M69" s="128" t="str">
        <f t="shared" si="6"/>
        <v/>
      </c>
      <c r="N69" s="128">
        <f t="shared" si="6"/>
        <v>5.0000000000000002E-5</v>
      </c>
      <c r="O69" s="128" t="str">
        <f t="shared" si="6"/>
        <v/>
      </c>
      <c r="P69" s="128" t="str">
        <f t="shared" si="6"/>
        <v/>
      </c>
      <c r="Q69" s="128">
        <f t="shared" si="6"/>
        <v>5.0000000000000002E-5</v>
      </c>
      <c r="R69" s="126">
        <f t="shared" si="7"/>
        <v>5.0000000000000002E-5</v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>
        <f t="shared" si="6"/>
        <v>1E-3</v>
      </c>
      <c r="I70" s="128" t="str">
        <f t="shared" si="6"/>
        <v/>
      </c>
      <c r="J70" s="128" t="str">
        <f t="shared" si="6"/>
        <v/>
      </c>
      <c r="K70" s="128">
        <f t="shared" si="6"/>
        <v>1E-3</v>
      </c>
      <c r="L70" s="128" t="str">
        <f t="shared" si="6"/>
        <v/>
      </c>
      <c r="M70" s="128" t="str">
        <f t="shared" si="6"/>
        <v/>
      </c>
      <c r="N70" s="128">
        <f t="shared" si="6"/>
        <v>1E-3</v>
      </c>
      <c r="O70" s="128" t="str">
        <f t="shared" si="6"/>
        <v/>
      </c>
      <c r="P70" s="128" t="str">
        <f t="shared" si="6"/>
        <v/>
      </c>
      <c r="Q70" s="128">
        <f t="shared" si="6"/>
        <v>1E-3</v>
      </c>
      <c r="R70" s="126">
        <f t="shared" si="7"/>
        <v>1E-3</v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>
        <f t="shared" si="6"/>
        <v>1E-3</v>
      </c>
      <c r="I71" s="128" t="str">
        <f t="shared" si="6"/>
        <v/>
      </c>
      <c r="J71" s="128" t="str">
        <f t="shared" si="6"/>
        <v/>
      </c>
      <c r="K71" s="128">
        <f t="shared" si="6"/>
        <v>1E-3</v>
      </c>
      <c r="L71" s="128" t="str">
        <f t="shared" si="6"/>
        <v/>
      </c>
      <c r="M71" s="128" t="str">
        <f t="shared" si="6"/>
        <v/>
      </c>
      <c r="N71" s="128">
        <f t="shared" si="6"/>
        <v>1E-3</v>
      </c>
      <c r="O71" s="128" t="str">
        <f t="shared" si="6"/>
        <v/>
      </c>
      <c r="P71" s="128" t="str">
        <f t="shared" si="6"/>
        <v/>
      </c>
      <c r="Q71" s="128">
        <f t="shared" si="6"/>
        <v>1E-3</v>
      </c>
      <c r="R71" s="126">
        <f t="shared" si="7"/>
        <v>1E-3</v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>
        <f t="shared" si="6"/>
        <v>1E-3</v>
      </c>
      <c r="I72" s="128" t="str">
        <f t="shared" si="6"/>
        <v/>
      </c>
      <c r="J72" s="128" t="str">
        <f t="shared" si="6"/>
        <v/>
      </c>
      <c r="K72" s="128">
        <f t="shared" si="6"/>
        <v>1E-3</v>
      </c>
      <c r="L72" s="128" t="str">
        <f t="shared" si="6"/>
        <v/>
      </c>
      <c r="M72" s="128" t="str">
        <f t="shared" si="6"/>
        <v/>
      </c>
      <c r="N72" s="128">
        <f t="shared" si="6"/>
        <v>1E-3</v>
      </c>
      <c r="O72" s="128" t="str">
        <f t="shared" si="6"/>
        <v/>
      </c>
      <c r="P72" s="128" t="str">
        <f t="shared" si="6"/>
        <v/>
      </c>
      <c r="Q72" s="128">
        <f t="shared" si="6"/>
        <v>1E-3</v>
      </c>
      <c r="R72" s="126">
        <f t="shared" si="7"/>
        <v>1E-3</v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>
        <f t="shared" si="6"/>
        <v>2E-3</v>
      </c>
      <c r="I73" s="128" t="str">
        <f t="shared" si="6"/>
        <v/>
      </c>
      <c r="J73" s="128" t="str">
        <f t="shared" si="6"/>
        <v/>
      </c>
      <c r="K73" s="128">
        <f t="shared" si="6"/>
        <v>2E-3</v>
      </c>
      <c r="L73" s="128" t="str">
        <f t="shared" si="6"/>
        <v/>
      </c>
      <c r="M73" s="128" t="str">
        <f t="shared" si="6"/>
        <v/>
      </c>
      <c r="N73" s="128">
        <f t="shared" si="6"/>
        <v>2E-3</v>
      </c>
      <c r="O73" s="128" t="str">
        <f t="shared" si="6"/>
        <v/>
      </c>
      <c r="P73" s="128" t="str">
        <f t="shared" si="6"/>
        <v/>
      </c>
      <c r="Q73" s="128">
        <f t="shared" si="6"/>
        <v>2E-3</v>
      </c>
      <c r="R73" s="126">
        <f t="shared" si="7"/>
        <v>2E-3</v>
      </c>
    </row>
    <row r="74" spans="2:18" hidden="1" x14ac:dyDescent="0.15">
      <c r="B74" s="55">
        <v>9</v>
      </c>
      <c r="C74" s="56" t="s">
        <v>171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>
        <f t="shared" si="6"/>
        <v>4.0000000000000001E-3</v>
      </c>
      <c r="I74" s="128" t="str">
        <f t="shared" si="6"/>
        <v/>
      </c>
      <c r="J74" s="128" t="str">
        <f t="shared" si="6"/>
        <v/>
      </c>
      <c r="K74" s="128">
        <f t="shared" si="6"/>
        <v>4.0000000000000001E-3</v>
      </c>
      <c r="L74" s="128" t="str">
        <f t="shared" si="6"/>
        <v/>
      </c>
      <c r="M74" s="128" t="str">
        <f t="shared" si="6"/>
        <v/>
      </c>
      <c r="N74" s="128">
        <f t="shared" si="6"/>
        <v>4.0000000000000001E-3</v>
      </c>
      <c r="O74" s="128" t="str">
        <f t="shared" si="6"/>
        <v/>
      </c>
      <c r="P74" s="128" t="str">
        <f t="shared" si="6"/>
        <v/>
      </c>
      <c r="Q74" s="128">
        <f t="shared" si="6"/>
        <v>4.0000000000000001E-3</v>
      </c>
      <c r="R74" s="126">
        <f t="shared" si="7"/>
        <v>4.0000000000000001E-3</v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>
        <f t="shared" si="6"/>
        <v>1E-3</v>
      </c>
      <c r="I75" s="128" t="str">
        <f t="shared" si="6"/>
        <v/>
      </c>
      <c r="J75" s="128" t="str">
        <f t="shared" si="6"/>
        <v/>
      </c>
      <c r="K75" s="128">
        <f t="shared" si="6"/>
        <v>1E-3</v>
      </c>
      <c r="L75" s="128" t="str">
        <f t="shared" si="6"/>
        <v/>
      </c>
      <c r="M75" s="128" t="str">
        <f t="shared" si="6"/>
        <v/>
      </c>
      <c r="N75" s="128">
        <f t="shared" si="6"/>
        <v>1E-3</v>
      </c>
      <c r="O75" s="128" t="str">
        <f t="shared" si="6"/>
        <v/>
      </c>
      <c r="P75" s="128" t="str">
        <f t="shared" si="6"/>
        <v/>
      </c>
      <c r="Q75" s="128">
        <f t="shared" si="6"/>
        <v>1E-3</v>
      </c>
      <c r="R75" s="126">
        <f t="shared" si="7"/>
        <v>1E-3</v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>
        <f t="shared" si="6"/>
        <v>0.98</v>
      </c>
      <c r="I76" s="128" t="str">
        <f t="shared" si="6"/>
        <v/>
      </c>
      <c r="J76" s="128" t="str">
        <f t="shared" si="6"/>
        <v/>
      </c>
      <c r="K76" s="128">
        <f t="shared" si="6"/>
        <v>0.57999999999999996</v>
      </c>
      <c r="L76" s="128" t="str">
        <f t="shared" si="6"/>
        <v/>
      </c>
      <c r="M76" s="128" t="str">
        <f t="shared" si="6"/>
        <v/>
      </c>
      <c r="N76" s="128">
        <f t="shared" si="6"/>
        <v>0.6</v>
      </c>
      <c r="O76" s="128" t="str">
        <f t="shared" si="6"/>
        <v/>
      </c>
      <c r="P76" s="128" t="str">
        <f t="shared" si="6"/>
        <v/>
      </c>
      <c r="Q76" s="128">
        <f t="shared" si="6"/>
        <v>1.2</v>
      </c>
      <c r="R76" s="126">
        <f t="shared" si="7"/>
        <v>0.84000000000000008</v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>
        <f t="shared" si="6"/>
        <v>0.08</v>
      </c>
      <c r="I77" s="128" t="str">
        <f t="shared" si="6"/>
        <v/>
      </c>
      <c r="J77" s="128" t="str">
        <f t="shared" si="6"/>
        <v/>
      </c>
      <c r="K77" s="128">
        <f t="shared" si="6"/>
        <v>0.09</v>
      </c>
      <c r="L77" s="128" t="str">
        <f t="shared" si="6"/>
        <v/>
      </c>
      <c r="M77" s="128" t="str">
        <f t="shared" si="6"/>
        <v/>
      </c>
      <c r="N77" s="128">
        <f t="shared" si="6"/>
        <v>7.0000000000000007E-2</v>
      </c>
      <c r="O77" s="128" t="str">
        <f t="shared" si="6"/>
        <v/>
      </c>
      <c r="P77" s="128" t="str">
        <f t="shared" si="6"/>
        <v/>
      </c>
      <c r="Q77" s="128">
        <f t="shared" si="6"/>
        <v>0.06</v>
      </c>
      <c r="R77" s="126">
        <f t="shared" si="7"/>
        <v>7.4999999999999997E-2</v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>
        <f t="shared" si="6"/>
        <v>0.1</v>
      </c>
      <c r="I78" s="128" t="str">
        <f t="shared" si="6"/>
        <v/>
      </c>
      <c r="J78" s="128" t="str">
        <f t="shared" si="6"/>
        <v/>
      </c>
      <c r="K78" s="128">
        <f t="shared" si="6"/>
        <v>0.1</v>
      </c>
      <c r="L78" s="128" t="str">
        <f t="shared" si="6"/>
        <v/>
      </c>
      <c r="M78" s="128" t="str">
        <f t="shared" si="6"/>
        <v/>
      </c>
      <c r="N78" s="128">
        <f t="shared" si="6"/>
        <v>0.1</v>
      </c>
      <c r="O78" s="128" t="str">
        <f t="shared" si="6"/>
        <v/>
      </c>
      <c r="P78" s="128" t="str">
        <f t="shared" si="6"/>
        <v/>
      </c>
      <c r="Q78" s="128">
        <f t="shared" si="6"/>
        <v>0.1</v>
      </c>
      <c r="R78" s="126">
        <f t="shared" si="7"/>
        <v>0.1</v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>
        <f t="shared" si="6"/>
        <v>2.0000000000000001E-4</v>
      </c>
      <c r="I79" s="128" t="str">
        <f t="shared" si="6"/>
        <v/>
      </c>
      <c r="J79" s="128" t="str">
        <f t="shared" si="6"/>
        <v/>
      </c>
      <c r="K79" s="128">
        <f t="shared" si="6"/>
        <v>2.0000000000000001E-4</v>
      </c>
      <c r="L79" s="128" t="str">
        <f t="shared" si="6"/>
        <v/>
      </c>
      <c r="M79" s="128" t="str">
        <f t="shared" si="6"/>
        <v/>
      </c>
      <c r="N79" s="128">
        <f t="shared" si="6"/>
        <v>2.0000000000000001E-4</v>
      </c>
      <c r="O79" s="128" t="str">
        <f t="shared" si="6"/>
        <v/>
      </c>
      <c r="P79" s="128" t="str">
        <f t="shared" si="6"/>
        <v/>
      </c>
      <c r="Q79" s="128">
        <f t="shared" si="6"/>
        <v>2.0000000000000001E-4</v>
      </c>
      <c r="R79" s="126">
        <f t="shared" si="7"/>
        <v>2.0000000000000001E-4</v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>
        <f t="shared" si="6"/>
        <v>5.0000000000000001E-3</v>
      </c>
      <c r="I80" s="128" t="str">
        <f t="shared" si="6"/>
        <v/>
      </c>
      <c r="J80" s="128" t="str">
        <f t="shared" si="6"/>
        <v/>
      </c>
      <c r="K80" s="128">
        <f t="shared" si="6"/>
        <v>5.0000000000000001E-3</v>
      </c>
      <c r="L80" s="128" t="str">
        <f t="shared" si="6"/>
        <v/>
      </c>
      <c r="M80" s="128" t="str">
        <f t="shared" si="6"/>
        <v/>
      </c>
      <c r="N80" s="128">
        <f t="shared" si="6"/>
        <v>5.0000000000000001E-3</v>
      </c>
      <c r="O80" s="128" t="str">
        <f t="shared" si="6"/>
        <v/>
      </c>
      <c r="P80" s="128" t="str">
        <f t="shared" si="6"/>
        <v/>
      </c>
      <c r="Q80" s="128">
        <f t="shared" si="6"/>
        <v>5.0000000000000001E-3</v>
      </c>
      <c r="R80" s="126">
        <f t="shared" si="7"/>
        <v>5.0000000000000001E-3</v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>
        <f t="shared" si="6"/>
        <v>2E-3</v>
      </c>
      <c r="I81" s="128" t="str">
        <f t="shared" si="6"/>
        <v/>
      </c>
      <c r="J81" s="128" t="str">
        <f t="shared" si="6"/>
        <v/>
      </c>
      <c r="K81" s="128">
        <f t="shared" si="6"/>
        <v>2E-3</v>
      </c>
      <c r="L81" s="128" t="str">
        <f t="shared" si="6"/>
        <v/>
      </c>
      <c r="M81" s="128" t="str">
        <f t="shared" si="6"/>
        <v/>
      </c>
      <c r="N81" s="128">
        <f t="shared" si="6"/>
        <v>2E-3</v>
      </c>
      <c r="O81" s="128" t="str">
        <f t="shared" si="6"/>
        <v/>
      </c>
      <c r="P81" s="128" t="str">
        <f t="shared" si="6"/>
        <v/>
      </c>
      <c r="Q81" s="128">
        <f t="shared" si="6"/>
        <v>2E-3</v>
      </c>
      <c r="R81" s="126">
        <f t="shared" si="7"/>
        <v>2E-3</v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>
        <f t="shared" si="8"/>
        <v>1E-3</v>
      </c>
      <c r="I82" s="128" t="str">
        <f t="shared" si="8"/>
        <v/>
      </c>
      <c r="J82" s="128" t="str">
        <f t="shared" si="8"/>
        <v/>
      </c>
      <c r="K82" s="128">
        <f t="shared" si="8"/>
        <v>1E-3</v>
      </c>
      <c r="L82" s="128" t="str">
        <f t="shared" si="8"/>
        <v/>
      </c>
      <c r="M82" s="128" t="str">
        <f t="shared" si="8"/>
        <v/>
      </c>
      <c r="N82" s="128">
        <f t="shared" si="8"/>
        <v>1E-3</v>
      </c>
      <c r="O82" s="128" t="str">
        <f t="shared" si="8"/>
        <v/>
      </c>
      <c r="P82" s="128" t="str">
        <f t="shared" si="8"/>
        <v/>
      </c>
      <c r="Q82" s="128">
        <f t="shared" si="8"/>
        <v>1E-3</v>
      </c>
      <c r="R82" s="126">
        <f t="shared" si="7"/>
        <v>1E-3</v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>
        <f t="shared" si="8"/>
        <v>1E-3</v>
      </c>
      <c r="I83" s="128" t="str">
        <f t="shared" si="8"/>
        <v/>
      </c>
      <c r="J83" s="128" t="str">
        <f t="shared" si="8"/>
        <v/>
      </c>
      <c r="K83" s="128">
        <f t="shared" si="8"/>
        <v>1E-3</v>
      </c>
      <c r="L83" s="128" t="str">
        <f t="shared" si="8"/>
        <v/>
      </c>
      <c r="M83" s="128" t="str">
        <f t="shared" si="8"/>
        <v/>
      </c>
      <c r="N83" s="128">
        <f t="shared" si="8"/>
        <v>1E-3</v>
      </c>
      <c r="O83" s="128" t="str">
        <f t="shared" si="8"/>
        <v/>
      </c>
      <c r="P83" s="128" t="str">
        <f t="shared" si="8"/>
        <v/>
      </c>
      <c r="Q83" s="128">
        <f t="shared" si="8"/>
        <v>1E-3</v>
      </c>
      <c r="R83" s="126">
        <f t="shared" si="7"/>
        <v>1E-3</v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>
        <f t="shared" si="8"/>
        <v>1E-3</v>
      </c>
      <c r="I84" s="128" t="str">
        <f t="shared" si="8"/>
        <v/>
      </c>
      <c r="J84" s="128" t="str">
        <f t="shared" si="8"/>
        <v/>
      </c>
      <c r="K84" s="128">
        <f t="shared" si="8"/>
        <v>1E-3</v>
      </c>
      <c r="L84" s="128" t="str">
        <f t="shared" si="8"/>
        <v/>
      </c>
      <c r="M84" s="128" t="str">
        <f t="shared" si="8"/>
        <v/>
      </c>
      <c r="N84" s="128">
        <f t="shared" si="8"/>
        <v>1E-3</v>
      </c>
      <c r="O84" s="128" t="str">
        <f t="shared" si="8"/>
        <v/>
      </c>
      <c r="P84" s="128" t="str">
        <f t="shared" si="8"/>
        <v/>
      </c>
      <c r="Q84" s="128">
        <f t="shared" si="8"/>
        <v>1E-3</v>
      </c>
      <c r="R84" s="126">
        <f t="shared" si="7"/>
        <v>1E-3</v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>
        <f t="shared" si="8"/>
        <v>1E-3</v>
      </c>
      <c r="I85" s="128" t="str">
        <f t="shared" si="8"/>
        <v/>
      </c>
      <c r="J85" s="128" t="str">
        <f t="shared" si="8"/>
        <v/>
      </c>
      <c r="K85" s="128">
        <f t="shared" si="8"/>
        <v>1E-3</v>
      </c>
      <c r="L85" s="128" t="str">
        <f t="shared" si="8"/>
        <v/>
      </c>
      <c r="M85" s="128" t="str">
        <f t="shared" si="8"/>
        <v/>
      </c>
      <c r="N85" s="128">
        <f t="shared" si="8"/>
        <v>1E-3</v>
      </c>
      <c r="O85" s="128" t="str">
        <f t="shared" si="8"/>
        <v/>
      </c>
      <c r="P85" s="128" t="str">
        <f t="shared" si="8"/>
        <v/>
      </c>
      <c r="Q85" s="128">
        <f t="shared" si="8"/>
        <v>1E-3</v>
      </c>
      <c r="R85" s="126">
        <f t="shared" si="7"/>
        <v>1E-3</v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>
        <f t="shared" si="8"/>
        <v>0.06</v>
      </c>
      <c r="I86" s="128" t="str">
        <f t="shared" si="8"/>
        <v/>
      </c>
      <c r="J86" s="128" t="str">
        <f t="shared" si="8"/>
        <v/>
      </c>
      <c r="K86" s="128">
        <f t="shared" si="8"/>
        <v>0.06</v>
      </c>
      <c r="L86" s="128" t="str">
        <f t="shared" si="8"/>
        <v/>
      </c>
      <c r="M86" s="128" t="str">
        <f t="shared" si="8"/>
        <v/>
      </c>
      <c r="N86" s="128">
        <f t="shared" si="8"/>
        <v>0.06</v>
      </c>
      <c r="O86" s="128" t="str">
        <f t="shared" si="8"/>
        <v/>
      </c>
      <c r="P86" s="128" t="str">
        <f t="shared" si="8"/>
        <v/>
      </c>
      <c r="Q86" s="128">
        <f t="shared" si="8"/>
        <v>0.06</v>
      </c>
      <c r="R86" s="126">
        <f t="shared" si="7"/>
        <v>0.06</v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>
        <f t="shared" si="8"/>
        <v>2E-3</v>
      </c>
      <c r="I87" s="128" t="str">
        <f t="shared" si="8"/>
        <v/>
      </c>
      <c r="J87" s="128" t="str">
        <f t="shared" si="8"/>
        <v/>
      </c>
      <c r="K87" s="128">
        <f t="shared" si="8"/>
        <v>2E-3</v>
      </c>
      <c r="L87" s="128" t="str">
        <f t="shared" si="8"/>
        <v/>
      </c>
      <c r="M87" s="128" t="str">
        <f t="shared" si="8"/>
        <v/>
      </c>
      <c r="N87" s="128">
        <f t="shared" si="8"/>
        <v>2E-3</v>
      </c>
      <c r="O87" s="128" t="str">
        <f t="shared" si="8"/>
        <v/>
      </c>
      <c r="P87" s="128" t="str">
        <f t="shared" si="8"/>
        <v/>
      </c>
      <c r="Q87" s="128">
        <f t="shared" si="8"/>
        <v>2E-3</v>
      </c>
      <c r="R87" s="126">
        <f t="shared" si="7"/>
        <v>2E-3</v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>
        <f t="shared" si="8"/>
        <v>2E-3</v>
      </c>
      <c r="I88" s="128" t="str">
        <f t="shared" si="8"/>
        <v/>
      </c>
      <c r="J88" s="128" t="str">
        <f t="shared" si="8"/>
        <v/>
      </c>
      <c r="K88" s="128">
        <f t="shared" si="8"/>
        <v>1E-3</v>
      </c>
      <c r="L88" s="128" t="str">
        <f t="shared" si="8"/>
        <v/>
      </c>
      <c r="M88" s="128" t="str">
        <f t="shared" si="8"/>
        <v/>
      </c>
      <c r="N88" s="128">
        <f t="shared" si="8"/>
        <v>8.9999999999999993E-3</v>
      </c>
      <c r="O88" s="128" t="str">
        <f t="shared" si="8"/>
        <v/>
      </c>
      <c r="P88" s="128" t="str">
        <f t="shared" si="8"/>
        <v/>
      </c>
      <c r="Q88" s="128">
        <f t="shared" si="8"/>
        <v>4.0000000000000001E-3</v>
      </c>
      <c r="R88" s="126">
        <f t="shared" si="7"/>
        <v>4.0000000000000001E-3</v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>
        <f t="shared" si="8"/>
        <v>3.0000000000000001E-3</v>
      </c>
      <c r="I89" s="128" t="str">
        <f t="shared" si="8"/>
        <v/>
      </c>
      <c r="J89" s="128" t="str">
        <f t="shared" si="8"/>
        <v/>
      </c>
      <c r="K89" s="128">
        <f t="shared" si="8"/>
        <v>3.0000000000000001E-3</v>
      </c>
      <c r="L89" s="128" t="str">
        <f t="shared" si="8"/>
        <v/>
      </c>
      <c r="M89" s="128" t="str">
        <f t="shared" si="8"/>
        <v/>
      </c>
      <c r="N89" s="128">
        <f t="shared" si="8"/>
        <v>3.0000000000000001E-3</v>
      </c>
      <c r="O89" s="128" t="str">
        <f t="shared" si="8"/>
        <v/>
      </c>
      <c r="P89" s="128" t="str">
        <f t="shared" si="8"/>
        <v/>
      </c>
      <c r="Q89" s="128">
        <f t="shared" si="8"/>
        <v>3.0000000000000001E-3</v>
      </c>
      <c r="R89" s="126">
        <f t="shared" si="7"/>
        <v>3.0000000000000001E-3</v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>
        <f t="shared" si="8"/>
        <v>1E-3</v>
      </c>
      <c r="I90" s="128" t="str">
        <f t="shared" si="8"/>
        <v/>
      </c>
      <c r="J90" s="128" t="str">
        <f t="shared" si="8"/>
        <v/>
      </c>
      <c r="K90" s="128">
        <f t="shared" si="8"/>
        <v>2E-3</v>
      </c>
      <c r="L90" s="128" t="str">
        <f t="shared" si="8"/>
        <v/>
      </c>
      <c r="M90" s="128" t="str">
        <f t="shared" si="8"/>
        <v/>
      </c>
      <c r="N90" s="128">
        <f t="shared" si="8"/>
        <v>1E-3</v>
      </c>
      <c r="O90" s="128" t="str">
        <f t="shared" si="8"/>
        <v/>
      </c>
      <c r="P90" s="128" t="str">
        <f t="shared" si="8"/>
        <v/>
      </c>
      <c r="Q90" s="128">
        <f t="shared" si="8"/>
        <v>1E-3</v>
      </c>
      <c r="R90" s="126">
        <f t="shared" si="7"/>
        <v>1.25E-3</v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>
        <f t="shared" si="8"/>
        <v>1E-3</v>
      </c>
      <c r="I91" s="128" t="str">
        <f t="shared" si="8"/>
        <v/>
      </c>
      <c r="J91" s="128" t="str">
        <f t="shared" si="8"/>
        <v/>
      </c>
      <c r="K91" s="128">
        <f t="shared" si="8"/>
        <v>1E-3</v>
      </c>
      <c r="L91" s="128" t="str">
        <f t="shared" si="8"/>
        <v/>
      </c>
      <c r="M91" s="128" t="str">
        <f t="shared" si="8"/>
        <v/>
      </c>
      <c r="N91" s="128">
        <f t="shared" si="8"/>
        <v>1E-3</v>
      </c>
      <c r="O91" s="128" t="str">
        <f t="shared" si="8"/>
        <v/>
      </c>
      <c r="P91" s="128" t="str">
        <f t="shared" si="8"/>
        <v/>
      </c>
      <c r="Q91" s="128">
        <f t="shared" si="8"/>
        <v>1E-3</v>
      </c>
      <c r="R91" s="126">
        <f t="shared" si="7"/>
        <v>1E-3</v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>
        <f t="shared" si="8"/>
        <v>5.0000000000000001E-3</v>
      </c>
      <c r="I92" s="128" t="str">
        <f t="shared" si="8"/>
        <v/>
      </c>
      <c r="J92" s="128" t="str">
        <f t="shared" si="8"/>
        <v/>
      </c>
      <c r="K92" s="128">
        <f t="shared" si="8"/>
        <v>4.0000000000000001E-3</v>
      </c>
      <c r="L92" s="128" t="str">
        <f t="shared" si="8"/>
        <v/>
      </c>
      <c r="M92" s="128" t="str">
        <f t="shared" si="8"/>
        <v/>
      </c>
      <c r="N92" s="128">
        <f t="shared" si="8"/>
        <v>1.2E-2</v>
      </c>
      <c r="O92" s="128" t="str">
        <f t="shared" si="8"/>
        <v/>
      </c>
      <c r="P92" s="128" t="str">
        <f t="shared" si="8"/>
        <v/>
      </c>
      <c r="Q92" s="128">
        <f t="shared" si="8"/>
        <v>8.0000000000000002E-3</v>
      </c>
      <c r="R92" s="126">
        <f t="shared" si="7"/>
        <v>7.2500000000000004E-3</v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>
        <f t="shared" si="8"/>
        <v>3.0000000000000001E-3</v>
      </c>
      <c r="I93" s="128" t="str">
        <f t="shared" si="8"/>
        <v/>
      </c>
      <c r="J93" s="128" t="str">
        <f t="shared" si="8"/>
        <v/>
      </c>
      <c r="K93" s="128">
        <f t="shared" si="8"/>
        <v>3.0000000000000001E-3</v>
      </c>
      <c r="L93" s="128" t="str">
        <f t="shared" si="8"/>
        <v/>
      </c>
      <c r="M93" s="128" t="str">
        <f t="shared" si="8"/>
        <v/>
      </c>
      <c r="N93" s="128">
        <f t="shared" si="8"/>
        <v>6.0000000000000001E-3</v>
      </c>
      <c r="O93" s="128" t="str">
        <f t="shared" si="8"/>
        <v/>
      </c>
      <c r="P93" s="128" t="str">
        <f t="shared" si="8"/>
        <v/>
      </c>
      <c r="Q93" s="128">
        <f t="shared" si="8"/>
        <v>3.0000000000000001E-3</v>
      </c>
      <c r="R93" s="126">
        <f t="shared" si="7"/>
        <v>3.7499999999999999E-3</v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>
        <f t="shared" si="8"/>
        <v>2E-3</v>
      </c>
      <c r="I94" s="128" t="str">
        <f t="shared" si="8"/>
        <v/>
      </c>
      <c r="J94" s="128" t="str">
        <f t="shared" si="8"/>
        <v/>
      </c>
      <c r="K94" s="128">
        <f t="shared" si="8"/>
        <v>2E-3</v>
      </c>
      <c r="L94" s="128" t="str">
        <f t="shared" si="8"/>
        <v/>
      </c>
      <c r="M94" s="128" t="str">
        <f t="shared" si="8"/>
        <v/>
      </c>
      <c r="N94" s="128">
        <f t="shared" si="8"/>
        <v>3.0000000000000001E-3</v>
      </c>
      <c r="O94" s="128" t="str">
        <f t="shared" si="8"/>
        <v/>
      </c>
      <c r="P94" s="128" t="str">
        <f t="shared" si="8"/>
        <v/>
      </c>
      <c r="Q94" s="128">
        <f t="shared" si="8"/>
        <v>3.0000000000000001E-3</v>
      </c>
      <c r="R94" s="126">
        <f t="shared" si="7"/>
        <v>2.5000000000000001E-3</v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>
        <f t="shared" si="8"/>
        <v>1E-3</v>
      </c>
      <c r="I95" s="128" t="str">
        <f t="shared" si="8"/>
        <v/>
      </c>
      <c r="J95" s="128" t="str">
        <f t="shared" si="8"/>
        <v/>
      </c>
      <c r="K95" s="128">
        <f t="shared" si="8"/>
        <v>1E-3</v>
      </c>
      <c r="L95" s="128" t="str">
        <f t="shared" si="8"/>
        <v/>
      </c>
      <c r="M95" s="128" t="str">
        <f t="shared" si="8"/>
        <v/>
      </c>
      <c r="N95" s="128">
        <f t="shared" si="8"/>
        <v>1E-3</v>
      </c>
      <c r="O95" s="128" t="str">
        <f t="shared" si="8"/>
        <v/>
      </c>
      <c r="P95" s="128" t="str">
        <f t="shared" si="8"/>
        <v/>
      </c>
      <c r="Q95" s="128">
        <f t="shared" si="8"/>
        <v>1E-3</v>
      </c>
      <c r="R95" s="126">
        <f t="shared" si="7"/>
        <v>1E-3</v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>
        <f t="shared" si="8"/>
        <v>8.0000000000000002E-3</v>
      </c>
      <c r="I96" s="128" t="str">
        <f t="shared" si="8"/>
        <v/>
      </c>
      <c r="J96" s="128" t="str">
        <f t="shared" si="8"/>
        <v/>
      </c>
      <c r="K96" s="128">
        <f t="shared" si="8"/>
        <v>8.0000000000000002E-3</v>
      </c>
      <c r="L96" s="128" t="str">
        <f t="shared" si="8"/>
        <v/>
      </c>
      <c r="M96" s="128" t="str">
        <f t="shared" si="8"/>
        <v/>
      </c>
      <c r="N96" s="128">
        <f t="shared" si="8"/>
        <v>8.0000000000000002E-3</v>
      </c>
      <c r="O96" s="128" t="str">
        <f t="shared" si="8"/>
        <v/>
      </c>
      <c r="P96" s="128" t="str">
        <f t="shared" si="8"/>
        <v/>
      </c>
      <c r="Q96" s="128">
        <f t="shared" si="8"/>
        <v>8.0000000000000002E-3</v>
      </c>
      <c r="R96" s="126">
        <f t="shared" si="7"/>
        <v>8.0000000000000002E-3</v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>
        <f t="shared" si="8"/>
        <v>0.01</v>
      </c>
      <c r="I97" s="128" t="str">
        <f t="shared" si="8"/>
        <v/>
      </c>
      <c r="J97" s="128" t="str">
        <f t="shared" si="8"/>
        <v/>
      </c>
      <c r="K97" s="128">
        <f t="shared" si="8"/>
        <v>0.01</v>
      </c>
      <c r="L97" s="128" t="str">
        <f t="shared" si="8"/>
        <v/>
      </c>
      <c r="M97" s="128" t="str">
        <f t="shared" si="8"/>
        <v/>
      </c>
      <c r="N97" s="128">
        <f t="shared" si="8"/>
        <v>0.01</v>
      </c>
      <c r="O97" s="128" t="str">
        <f t="shared" si="8"/>
        <v/>
      </c>
      <c r="P97" s="128" t="str">
        <f t="shared" si="8"/>
        <v/>
      </c>
      <c r="Q97" s="128">
        <f t="shared" si="8"/>
        <v>0.02</v>
      </c>
      <c r="R97" s="126">
        <f t="shared" si="7"/>
        <v>1.2500000000000001E-2</v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>
        <f t="shared" si="9"/>
        <v>0.01</v>
      </c>
      <c r="I98" s="128" t="str">
        <f t="shared" si="9"/>
        <v/>
      </c>
      <c r="J98" s="128" t="str">
        <f t="shared" si="9"/>
        <v/>
      </c>
      <c r="K98" s="128">
        <f t="shared" si="9"/>
        <v>0.01</v>
      </c>
      <c r="L98" s="128" t="str">
        <f t="shared" si="9"/>
        <v/>
      </c>
      <c r="M98" s="128" t="str">
        <f t="shared" si="9"/>
        <v/>
      </c>
      <c r="N98" s="128">
        <f t="shared" si="9"/>
        <v>0.01</v>
      </c>
      <c r="O98" s="128" t="str">
        <f t="shared" si="9"/>
        <v/>
      </c>
      <c r="P98" s="128" t="str">
        <f t="shared" si="9"/>
        <v/>
      </c>
      <c r="Q98" s="128">
        <f t="shared" si="9"/>
        <v>0.01</v>
      </c>
      <c r="R98" s="126">
        <f t="shared" si="7"/>
        <v>0.01</v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>
        <f t="shared" si="9"/>
        <v>0.03</v>
      </c>
      <c r="I99" s="128" t="str">
        <f t="shared" si="9"/>
        <v/>
      </c>
      <c r="J99" s="128" t="str">
        <f t="shared" si="9"/>
        <v/>
      </c>
      <c r="K99" s="128">
        <f t="shared" si="9"/>
        <v>0.03</v>
      </c>
      <c r="L99" s="128" t="str">
        <f t="shared" si="9"/>
        <v/>
      </c>
      <c r="M99" s="128" t="str">
        <f t="shared" si="9"/>
        <v/>
      </c>
      <c r="N99" s="128">
        <f t="shared" si="9"/>
        <v>0.03</v>
      </c>
      <c r="O99" s="128" t="str">
        <f t="shared" si="9"/>
        <v/>
      </c>
      <c r="P99" s="128" t="str">
        <f t="shared" si="9"/>
        <v/>
      </c>
      <c r="Q99" s="128">
        <f t="shared" si="9"/>
        <v>0.03</v>
      </c>
      <c r="R99" s="126">
        <f t="shared" si="7"/>
        <v>0.03</v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>
        <f t="shared" si="9"/>
        <v>0.01</v>
      </c>
      <c r="I100" s="128" t="str">
        <f t="shared" si="9"/>
        <v/>
      </c>
      <c r="J100" s="128" t="str">
        <f t="shared" si="9"/>
        <v/>
      </c>
      <c r="K100" s="128">
        <f t="shared" si="9"/>
        <v>0.02</v>
      </c>
      <c r="L100" s="128" t="str">
        <f t="shared" si="9"/>
        <v/>
      </c>
      <c r="M100" s="128" t="str">
        <f t="shared" si="9"/>
        <v/>
      </c>
      <c r="N100" s="128">
        <f t="shared" si="9"/>
        <v>0.01</v>
      </c>
      <c r="O100" s="128" t="str">
        <f t="shared" si="9"/>
        <v/>
      </c>
      <c r="P100" s="128" t="str">
        <f t="shared" si="9"/>
        <v/>
      </c>
      <c r="Q100" s="128">
        <f t="shared" si="9"/>
        <v>0.01</v>
      </c>
      <c r="R100" s="126">
        <f t="shared" si="7"/>
        <v>1.2500000000000001E-2</v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>
        <f t="shared" si="9"/>
        <v>6.1</v>
      </c>
      <c r="I101" s="128" t="str">
        <f t="shared" si="9"/>
        <v/>
      </c>
      <c r="J101" s="128" t="str">
        <f t="shared" si="9"/>
        <v/>
      </c>
      <c r="K101" s="128">
        <f t="shared" si="9"/>
        <v>6.2</v>
      </c>
      <c r="L101" s="128" t="str">
        <f t="shared" si="9"/>
        <v/>
      </c>
      <c r="M101" s="128" t="str">
        <f t="shared" si="9"/>
        <v/>
      </c>
      <c r="N101" s="128">
        <f t="shared" si="9"/>
        <v>5.7</v>
      </c>
      <c r="O101" s="128" t="str">
        <f t="shared" si="9"/>
        <v/>
      </c>
      <c r="P101" s="128" t="str">
        <f t="shared" si="9"/>
        <v/>
      </c>
      <c r="Q101" s="128">
        <f t="shared" si="9"/>
        <v>5.5</v>
      </c>
      <c r="R101" s="126">
        <f t="shared" si="7"/>
        <v>5.875</v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>
        <f t="shared" si="9"/>
        <v>5.0000000000000001E-3</v>
      </c>
      <c r="I102" s="128" t="str">
        <f t="shared" si="9"/>
        <v/>
      </c>
      <c r="J102" s="128" t="str">
        <f t="shared" si="9"/>
        <v/>
      </c>
      <c r="K102" s="128">
        <f t="shared" si="9"/>
        <v>5.0000000000000001E-3</v>
      </c>
      <c r="L102" s="128" t="str">
        <f t="shared" si="9"/>
        <v/>
      </c>
      <c r="M102" s="128" t="str">
        <f t="shared" si="9"/>
        <v/>
      </c>
      <c r="N102" s="128">
        <f t="shared" si="9"/>
        <v>5.0000000000000001E-3</v>
      </c>
      <c r="O102" s="128" t="str">
        <f t="shared" si="9"/>
        <v/>
      </c>
      <c r="P102" s="128" t="str">
        <f t="shared" si="9"/>
        <v/>
      </c>
      <c r="Q102" s="128">
        <f t="shared" si="9"/>
        <v>5.0000000000000001E-3</v>
      </c>
      <c r="R102" s="126">
        <f t="shared" si="7"/>
        <v>5.0000000000000001E-3</v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6.6</v>
      </c>
      <c r="G103" s="128">
        <f t="shared" si="9"/>
        <v>6.2</v>
      </c>
      <c r="H103" s="128">
        <f t="shared" si="9"/>
        <v>6.4</v>
      </c>
      <c r="I103" s="128">
        <f t="shared" si="9"/>
        <v>5.2</v>
      </c>
      <c r="J103" s="128">
        <f t="shared" si="9"/>
        <v>4.5</v>
      </c>
      <c r="K103" s="128">
        <f t="shared" si="9"/>
        <v>3.9</v>
      </c>
      <c r="L103" s="128">
        <f t="shared" si="9"/>
        <v>4.5999999999999996</v>
      </c>
      <c r="M103" s="128">
        <f t="shared" si="9"/>
        <v>4</v>
      </c>
      <c r="N103" s="128">
        <f t="shared" si="9"/>
        <v>4.0999999999999996</v>
      </c>
      <c r="O103" s="128">
        <f t="shared" si="9"/>
        <v>5.0999999999999996</v>
      </c>
      <c r="P103" s="128">
        <f t="shared" si="9"/>
        <v>5.3</v>
      </c>
      <c r="Q103" s="128">
        <f t="shared" si="9"/>
        <v>7</v>
      </c>
      <c r="R103" s="126">
        <f t="shared" si="7"/>
        <v>5.2416666666666671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>
        <f t="shared" si="9"/>
        <v>64</v>
      </c>
      <c r="I104" s="128" t="str">
        <f t="shared" si="9"/>
        <v/>
      </c>
      <c r="J104" s="128" t="str">
        <f t="shared" si="9"/>
        <v/>
      </c>
      <c r="K104" s="128">
        <f t="shared" si="9"/>
        <v>71</v>
      </c>
      <c r="L104" s="128" t="str">
        <f t="shared" si="9"/>
        <v/>
      </c>
      <c r="M104" s="128" t="str">
        <f t="shared" si="9"/>
        <v/>
      </c>
      <c r="N104" s="128">
        <f t="shared" si="9"/>
        <v>67</v>
      </c>
      <c r="O104" s="128" t="str">
        <f t="shared" si="9"/>
        <v/>
      </c>
      <c r="P104" s="128" t="str">
        <f t="shared" si="9"/>
        <v/>
      </c>
      <c r="Q104" s="128">
        <f t="shared" si="9"/>
        <v>59</v>
      </c>
      <c r="R104" s="126">
        <f t="shared" si="7"/>
        <v>65.25</v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>
        <f t="shared" si="9"/>
        <v>88</v>
      </c>
      <c r="I105" s="128" t="str">
        <f t="shared" si="9"/>
        <v/>
      </c>
      <c r="J105" s="128" t="str">
        <f t="shared" si="9"/>
        <v/>
      </c>
      <c r="K105" s="128">
        <f t="shared" si="9"/>
        <v>103</v>
      </c>
      <c r="L105" s="128" t="str">
        <f t="shared" si="9"/>
        <v/>
      </c>
      <c r="M105" s="128" t="str">
        <f t="shared" si="9"/>
        <v/>
      </c>
      <c r="N105" s="128">
        <f t="shared" si="9"/>
        <v>99</v>
      </c>
      <c r="O105" s="128" t="str">
        <f t="shared" si="9"/>
        <v/>
      </c>
      <c r="P105" s="128" t="str">
        <f t="shared" si="9"/>
        <v/>
      </c>
      <c r="Q105" s="128">
        <f t="shared" si="9"/>
        <v>87</v>
      </c>
      <c r="R105" s="126">
        <f t="shared" si="7"/>
        <v>94.25</v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>
        <f t="shared" si="9"/>
        <v>0.02</v>
      </c>
      <c r="I106" s="128" t="str">
        <f t="shared" si="9"/>
        <v/>
      </c>
      <c r="J106" s="128" t="str">
        <f t="shared" si="9"/>
        <v/>
      </c>
      <c r="K106" s="128">
        <f t="shared" si="9"/>
        <v>0.02</v>
      </c>
      <c r="L106" s="128" t="str">
        <f t="shared" si="9"/>
        <v/>
      </c>
      <c r="M106" s="128" t="str">
        <f t="shared" si="9"/>
        <v/>
      </c>
      <c r="N106" s="128">
        <f t="shared" si="9"/>
        <v>0.02</v>
      </c>
      <c r="O106" s="128" t="str">
        <f t="shared" si="9"/>
        <v/>
      </c>
      <c r="P106" s="128" t="str">
        <f t="shared" si="9"/>
        <v/>
      </c>
      <c r="Q106" s="128">
        <f t="shared" si="9"/>
        <v>0.02</v>
      </c>
      <c r="R106" s="126">
        <f t="shared" si="7"/>
        <v>0.02</v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>
        <f t="shared" si="9"/>
        <v>9.9999999999999995E-7</v>
      </c>
      <c r="I107" s="128">
        <f t="shared" si="9"/>
        <v>9.9999999999999995E-7</v>
      </c>
      <c r="J107" s="128">
        <f t="shared" si="9"/>
        <v>9.9999999999999995E-7</v>
      </c>
      <c r="K107" s="128">
        <f t="shared" si="9"/>
        <v>9.9999999999999995E-7</v>
      </c>
      <c r="L107" s="128" t="str">
        <f t="shared" si="9"/>
        <v/>
      </c>
      <c r="M107" s="128" t="str">
        <f t="shared" si="9"/>
        <v/>
      </c>
      <c r="N107" s="128">
        <f t="shared" si="9"/>
        <v>9.9999999999999995E-7</v>
      </c>
      <c r="O107" s="128" t="str">
        <f t="shared" si="9"/>
        <v/>
      </c>
      <c r="P107" s="128" t="str">
        <f t="shared" si="9"/>
        <v/>
      </c>
      <c r="Q107" s="128">
        <f t="shared" si="9"/>
        <v>9.9999999999999995E-7</v>
      </c>
      <c r="R107" s="126">
        <f t="shared" si="7"/>
        <v>9.9999999999999995E-7</v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>
        <f t="shared" si="9"/>
        <v>9.9999999999999995E-7</v>
      </c>
      <c r="I108" s="128">
        <f t="shared" si="9"/>
        <v>9.9999999999999995E-7</v>
      </c>
      <c r="J108" s="128">
        <f t="shared" si="9"/>
        <v>9.9999999999999995E-7</v>
      </c>
      <c r="K108" s="128">
        <f t="shared" si="9"/>
        <v>9.9999999999999995E-7</v>
      </c>
      <c r="L108" s="128" t="str">
        <f t="shared" si="9"/>
        <v/>
      </c>
      <c r="M108" s="128" t="str">
        <f t="shared" si="9"/>
        <v/>
      </c>
      <c r="N108" s="128">
        <f t="shared" si="9"/>
        <v>9.9999999999999995E-7</v>
      </c>
      <c r="O108" s="128" t="str">
        <f t="shared" si="9"/>
        <v/>
      </c>
      <c r="P108" s="128" t="str">
        <f t="shared" si="9"/>
        <v/>
      </c>
      <c r="Q108" s="128">
        <f t="shared" si="9"/>
        <v>9.9999999999999995E-7</v>
      </c>
      <c r="R108" s="126">
        <f t="shared" si="7"/>
        <v>9.9999999999999995E-7</v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>
        <f t="shared" si="9"/>
        <v>5.0000000000000001E-3</v>
      </c>
      <c r="I109" s="128" t="str">
        <f t="shared" si="9"/>
        <v/>
      </c>
      <c r="J109" s="128" t="str">
        <f t="shared" si="9"/>
        <v/>
      </c>
      <c r="K109" s="128">
        <f t="shared" si="9"/>
        <v>5.0000000000000001E-3</v>
      </c>
      <c r="L109" s="128" t="str">
        <f t="shared" si="9"/>
        <v/>
      </c>
      <c r="M109" s="128" t="str">
        <f t="shared" si="9"/>
        <v/>
      </c>
      <c r="N109" s="128">
        <f t="shared" si="9"/>
        <v>5.0000000000000001E-3</v>
      </c>
      <c r="O109" s="128" t="str">
        <f t="shared" si="9"/>
        <v/>
      </c>
      <c r="P109" s="128" t="str">
        <f t="shared" si="9"/>
        <v/>
      </c>
      <c r="Q109" s="128">
        <f t="shared" si="9"/>
        <v>5.0000000000000001E-3</v>
      </c>
      <c r="R109" s="126">
        <f t="shared" si="7"/>
        <v>5.0000000000000001E-3</v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>
        <f t="shared" si="9"/>
        <v>5.0000000000000001E-4</v>
      </c>
      <c r="I110" s="128" t="str">
        <f t="shared" si="9"/>
        <v/>
      </c>
      <c r="J110" s="128" t="str">
        <f t="shared" si="9"/>
        <v/>
      </c>
      <c r="K110" s="128">
        <f t="shared" si="9"/>
        <v>5.0000000000000001E-4</v>
      </c>
      <c r="L110" s="128" t="str">
        <f t="shared" si="9"/>
        <v/>
      </c>
      <c r="M110" s="128" t="str">
        <f t="shared" si="9"/>
        <v/>
      </c>
      <c r="N110" s="128">
        <f t="shared" si="9"/>
        <v>5.0000000000000001E-4</v>
      </c>
      <c r="O110" s="128" t="str">
        <f t="shared" si="9"/>
        <v/>
      </c>
      <c r="P110" s="128" t="str">
        <f t="shared" si="9"/>
        <v/>
      </c>
      <c r="Q110" s="128">
        <f t="shared" si="9"/>
        <v>5.0000000000000001E-4</v>
      </c>
      <c r="R110" s="126">
        <f t="shared" si="7"/>
        <v>5.0000000000000001E-4</v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0.5</v>
      </c>
      <c r="I111" s="128">
        <f t="shared" si="9"/>
        <v>0.4</v>
      </c>
      <c r="J111" s="128">
        <f t="shared" si="9"/>
        <v>0.4</v>
      </c>
      <c r="K111" s="128">
        <f t="shared" si="9"/>
        <v>0.4</v>
      </c>
      <c r="L111" s="128">
        <f t="shared" si="9"/>
        <v>0.3</v>
      </c>
      <c r="M111" s="128">
        <f t="shared" si="9"/>
        <v>0.6</v>
      </c>
      <c r="N111" s="128">
        <f t="shared" si="9"/>
        <v>0.5</v>
      </c>
      <c r="O111" s="128">
        <f t="shared" si="9"/>
        <v>0.4</v>
      </c>
      <c r="P111" s="128">
        <f t="shared" si="9"/>
        <v>0.3</v>
      </c>
      <c r="Q111" s="128">
        <f t="shared" si="9"/>
        <v>0.5</v>
      </c>
      <c r="R111" s="126">
        <f t="shared" si="7"/>
        <v>0.40833333333333327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7.56</v>
      </c>
      <c r="G112" s="128">
        <f t="shared" si="9"/>
        <v>7.6</v>
      </c>
      <c r="H112" s="128">
        <f t="shared" si="9"/>
        <v>7.49</v>
      </c>
      <c r="I112" s="128">
        <f t="shared" si="9"/>
        <v>7.4</v>
      </c>
      <c r="J112" s="128">
        <f t="shared" si="9"/>
        <v>7.6</v>
      </c>
      <c r="K112" s="128">
        <f t="shared" si="9"/>
        <v>7.44</v>
      </c>
      <c r="L112" s="128">
        <f t="shared" si="9"/>
        <v>7.51</v>
      </c>
      <c r="M112" s="128">
        <f t="shared" si="9"/>
        <v>8.07</v>
      </c>
      <c r="N112" s="128">
        <f t="shared" si="9"/>
        <v>8.19</v>
      </c>
      <c r="O112" s="128">
        <f t="shared" si="9"/>
        <v>8.11</v>
      </c>
      <c r="P112" s="128">
        <f t="shared" si="9"/>
        <v>8</v>
      </c>
      <c r="Q112" s="128">
        <f t="shared" si="9"/>
        <v>7.68</v>
      </c>
      <c r="R112" s="126">
        <f t="shared" si="7"/>
        <v>7.7208333333333341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>異常なし</v>
      </c>
      <c r="P113" s="128" t="str">
        <f t="shared" si="9"/>
        <v>異常なし</v>
      </c>
      <c r="Q113" s="128" t="str">
        <f t="shared" si="9"/>
        <v>異常なし</v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>異常なし</v>
      </c>
      <c r="P114" s="128" t="str">
        <f t="shared" si="10"/>
        <v>異常なし</v>
      </c>
      <c r="Q114" s="128" t="str">
        <f t="shared" si="10"/>
        <v>異常なし</v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>
        <f t="shared" si="10"/>
        <v>1</v>
      </c>
      <c r="P115" s="128">
        <f t="shared" si="10"/>
        <v>1</v>
      </c>
      <c r="Q115" s="128">
        <f t="shared" si="10"/>
        <v>1</v>
      </c>
      <c r="R115" s="126">
        <f t="shared" si="7"/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>
        <f t="shared" si="10"/>
        <v>0.1</v>
      </c>
      <c r="P116" s="128">
        <f t="shared" si="10"/>
        <v>0.1</v>
      </c>
      <c r="Q116" s="128">
        <f t="shared" si="10"/>
        <v>0.1</v>
      </c>
      <c r="R116" s="126">
        <f t="shared" si="7"/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0.4</v>
      </c>
      <c r="G117" s="117">
        <f t="shared" si="10"/>
        <v>0.4</v>
      </c>
      <c r="H117" s="117">
        <f t="shared" si="10"/>
        <v>0.4</v>
      </c>
      <c r="I117" s="117">
        <f t="shared" si="10"/>
        <v>0.4</v>
      </c>
      <c r="J117" s="117">
        <f t="shared" si="10"/>
        <v>0.4</v>
      </c>
      <c r="K117" s="117">
        <f t="shared" si="10"/>
        <v>0.4</v>
      </c>
      <c r="L117" s="117">
        <f t="shared" si="10"/>
        <v>0.4</v>
      </c>
      <c r="M117" s="117">
        <f t="shared" si="10"/>
        <v>0.5</v>
      </c>
      <c r="N117" s="117">
        <f t="shared" si="10"/>
        <v>0.6</v>
      </c>
      <c r="O117" s="117">
        <f t="shared" si="10"/>
        <v>0.6</v>
      </c>
      <c r="P117" s="117">
        <f t="shared" si="10"/>
        <v>0.5</v>
      </c>
      <c r="Q117" s="117">
        <f t="shared" si="10"/>
        <v>0.4</v>
      </c>
      <c r="R117" s="130">
        <f t="shared" si="7"/>
        <v>0.45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 customWidth="1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203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183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4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197</v>
      </c>
      <c r="N4" s="28" t="s">
        <v>198</v>
      </c>
      <c r="O4" s="28" t="s">
        <v>199</v>
      </c>
      <c r="P4" s="28" t="s">
        <v>200</v>
      </c>
      <c r="Q4" s="29" t="s">
        <v>201</v>
      </c>
      <c r="R4" s="30"/>
      <c r="S4" s="30"/>
      <c r="T4" s="131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</v>
      </c>
      <c r="G5" s="32">
        <v>18</v>
      </c>
      <c r="H5" s="32">
        <v>19.5</v>
      </c>
      <c r="I5" s="32">
        <v>27</v>
      </c>
      <c r="J5" s="32">
        <v>29.5</v>
      </c>
      <c r="K5" s="32">
        <v>29</v>
      </c>
      <c r="L5" s="32">
        <v>23</v>
      </c>
      <c r="M5" s="32">
        <v>15.5</v>
      </c>
      <c r="N5" s="32">
        <v>13</v>
      </c>
      <c r="O5" s="32">
        <v>8</v>
      </c>
      <c r="P5" s="32">
        <v>6</v>
      </c>
      <c r="Q5" s="33">
        <v>8</v>
      </c>
      <c r="R5" s="34">
        <v>6</v>
      </c>
      <c r="S5" s="34">
        <v>29.5</v>
      </c>
      <c r="T5" s="132">
        <v>17.458333333333332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13</v>
      </c>
      <c r="G6" s="40">
        <v>16</v>
      </c>
      <c r="H6" s="40">
        <v>19</v>
      </c>
      <c r="I6" s="40">
        <v>29</v>
      </c>
      <c r="J6" s="40">
        <v>29</v>
      </c>
      <c r="K6" s="40">
        <v>30</v>
      </c>
      <c r="L6" s="40">
        <v>21</v>
      </c>
      <c r="M6" s="139">
        <v>9</v>
      </c>
      <c r="N6" s="40">
        <v>7</v>
      </c>
      <c r="O6" s="40">
        <v>2</v>
      </c>
      <c r="P6" s="40">
        <v>2.5</v>
      </c>
      <c r="Q6" s="41">
        <v>9.5</v>
      </c>
      <c r="R6" s="42">
        <v>2</v>
      </c>
      <c r="S6" s="43">
        <v>30</v>
      </c>
      <c r="T6" s="43">
        <v>15.583333333333334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140">
        <v>0</v>
      </c>
      <c r="N7" s="50">
        <v>0</v>
      </c>
      <c r="O7" s="50">
        <v>0</v>
      </c>
      <c r="P7" s="50">
        <v>0</v>
      </c>
      <c r="Q7" s="51">
        <v>0</v>
      </c>
      <c r="R7" s="52">
        <v>0</v>
      </c>
      <c r="S7" s="53">
        <v>0</v>
      </c>
      <c r="T7" s="54">
        <v>0</v>
      </c>
      <c r="V7" s="16">
        <v>0</v>
      </c>
      <c r="W7" s="16">
        <f t="shared" ref="W7:W38" si="0">COUNTIF(F7:Q7,V7)</f>
        <v>12</v>
      </c>
      <c r="X7" s="16">
        <f t="shared" ref="X7:X38" si="1">COUNTIF(F7:Q7,"")</f>
        <v>0</v>
      </c>
      <c r="Y7" s="16">
        <f t="shared" ref="Y7:Y58" si="2">12-(W7+X7)</f>
        <v>0</v>
      </c>
      <c r="Z7" s="16">
        <f t="shared" ref="Z7:Z38" si="3">MIN(F7:Q7)</f>
        <v>0</v>
      </c>
      <c r="AA7" s="16">
        <f t="shared" ref="AA7:AA3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134" t="s">
        <v>28</v>
      </c>
      <c r="N8" s="60" t="s">
        <v>28</v>
      </c>
      <c r="O8" s="62" t="s">
        <v>28</v>
      </c>
      <c r="P8" s="62" t="s">
        <v>28</v>
      </c>
      <c r="Q8" s="63" t="s">
        <v>28</v>
      </c>
      <c r="R8" s="64"/>
      <c r="S8" s="65"/>
      <c r="T8" s="66"/>
      <c r="V8" s="16" t="s">
        <v>29</v>
      </c>
      <c r="W8" s="16">
        <f t="shared" si="0"/>
        <v>12</v>
      </c>
      <c r="X8" s="16">
        <f t="shared" si="1"/>
        <v>0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59"/>
      <c r="K9" s="60"/>
      <c r="L9" s="61"/>
      <c r="M9" s="134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59"/>
      <c r="K10" s="60"/>
      <c r="L10" s="61"/>
      <c r="M10" s="134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59"/>
      <c r="K11" s="60"/>
      <c r="L11" s="61"/>
      <c r="M11" s="134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59"/>
      <c r="K12" s="60"/>
      <c r="L12" s="61"/>
      <c r="M12" s="134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59"/>
      <c r="K13" s="60"/>
      <c r="L13" s="61"/>
      <c r="M13" s="134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58"/>
      <c r="G14" s="59"/>
      <c r="H14" s="60"/>
      <c r="I14" s="61"/>
      <c r="J14" s="59"/>
      <c r="K14" s="60"/>
      <c r="L14" s="61"/>
      <c r="M14" s="134"/>
      <c r="N14" s="60"/>
      <c r="O14" s="62"/>
      <c r="P14" s="62"/>
      <c r="Q14" s="63"/>
      <c r="R14" s="75"/>
      <c r="S14" s="76"/>
      <c r="T14" s="77" t="s">
        <v>187</v>
      </c>
      <c r="V14" s="78" t="s">
        <v>48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59"/>
      <c r="K15" s="60"/>
      <c r="L15" s="61"/>
      <c r="M15" s="134"/>
      <c r="N15" s="60"/>
      <c r="O15" s="62"/>
      <c r="P15" s="62"/>
      <c r="Q15" s="63"/>
      <c r="R15" s="75"/>
      <c r="S15" s="76"/>
      <c r="T15" s="77" t="s">
        <v>187</v>
      </c>
      <c r="V15" s="16" t="s">
        <v>53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59"/>
      <c r="K16" s="60"/>
      <c r="L16" s="61"/>
      <c r="M16" s="134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59"/>
      <c r="K17" s="60"/>
      <c r="L17" s="61"/>
      <c r="M17" s="134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59"/>
      <c r="K18" s="60"/>
      <c r="L18" s="61"/>
      <c r="M18" s="134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59"/>
      <c r="K19" s="60"/>
      <c r="L19" s="61"/>
      <c r="M19" s="134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59"/>
      <c r="K20" s="60"/>
      <c r="L20" s="61"/>
      <c r="M20" s="134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59"/>
      <c r="K21" s="60"/>
      <c r="L21" s="61"/>
      <c r="M21" s="134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59"/>
      <c r="K22" s="60"/>
      <c r="L22" s="61"/>
      <c r="M22" s="134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59"/>
      <c r="K23" s="60"/>
      <c r="L23" s="61"/>
      <c r="M23" s="134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59"/>
      <c r="K24" s="60"/>
      <c r="L24" s="61"/>
      <c r="M24" s="134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59"/>
      <c r="K25" s="60"/>
      <c r="L25" s="61"/>
      <c r="M25" s="134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59"/>
      <c r="K26" s="60"/>
      <c r="L26" s="61"/>
      <c r="M26" s="134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59"/>
      <c r="K27" s="60"/>
      <c r="L27" s="61"/>
      <c r="M27" s="134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59"/>
      <c r="K28" s="60"/>
      <c r="L28" s="61"/>
      <c r="M28" s="134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59"/>
      <c r="K29" s="60"/>
      <c r="L29" s="61"/>
      <c r="M29" s="134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58"/>
      <c r="G30" s="59"/>
      <c r="H30" s="60"/>
      <c r="I30" s="61"/>
      <c r="J30" s="59"/>
      <c r="K30" s="60"/>
      <c r="L30" s="61"/>
      <c r="M30" s="134"/>
      <c r="N30" s="60"/>
      <c r="O30" s="62"/>
      <c r="P30" s="62"/>
      <c r="Q30" s="63"/>
      <c r="R30" s="75"/>
      <c r="S30" s="76"/>
      <c r="T30" s="77" t="s">
        <v>187</v>
      </c>
      <c r="V30" s="16" t="s">
        <v>93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59"/>
      <c r="K31" s="60"/>
      <c r="L31" s="61"/>
      <c r="M31" s="134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59"/>
      <c r="K32" s="60"/>
      <c r="L32" s="61"/>
      <c r="M32" s="134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59"/>
      <c r="K33" s="60"/>
      <c r="L33" s="61"/>
      <c r="M33" s="134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58"/>
      <c r="G34" s="59"/>
      <c r="H34" s="60"/>
      <c r="I34" s="61"/>
      <c r="J34" s="59"/>
      <c r="K34" s="60"/>
      <c r="L34" s="61"/>
      <c r="M34" s="134"/>
      <c r="N34" s="60"/>
      <c r="O34" s="62"/>
      <c r="P34" s="62"/>
      <c r="Q34" s="63"/>
      <c r="R34" s="75"/>
      <c r="S34" s="76"/>
      <c r="T34" s="77" t="s">
        <v>187</v>
      </c>
      <c r="V34" s="16" t="s">
        <v>93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59"/>
      <c r="K35" s="60"/>
      <c r="L35" s="61"/>
      <c r="M35" s="134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59"/>
      <c r="K36" s="60"/>
      <c r="L36" s="61"/>
      <c r="M36" s="134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59"/>
      <c r="K37" s="60"/>
      <c r="L37" s="61"/>
      <c r="M37" s="134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59"/>
      <c r="K38" s="60"/>
      <c r="L38" s="61"/>
      <c r="M38" s="134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59"/>
      <c r="K39" s="60"/>
      <c r="L39" s="61"/>
      <c r="M39" s="134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ref="W39:W70" si="5">COUNTIF(F39:Q39,V39)</f>
        <v>0</v>
      </c>
      <c r="X39" s="16">
        <f t="shared" ref="X39:X58" si="6">COUNTIF(F39:Q39,"")</f>
        <v>12</v>
      </c>
      <c r="Y39" s="16">
        <f t="shared" si="2"/>
        <v>0</v>
      </c>
      <c r="Z39" s="16">
        <f t="shared" ref="Z39:Z58" si="7">MIN(F39:Q39)</f>
        <v>0</v>
      </c>
      <c r="AA39" s="16">
        <f t="shared" ref="AA39:AA58" si="8">MAX(F39:Q39)</f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59"/>
      <c r="K40" s="60"/>
      <c r="L40" s="61"/>
      <c r="M40" s="134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5"/>
        <v>0</v>
      </c>
      <c r="X40" s="16">
        <f t="shared" si="6"/>
        <v>12</v>
      </c>
      <c r="Y40" s="16">
        <f t="shared" si="2"/>
        <v>0</v>
      </c>
      <c r="Z40" s="16">
        <f t="shared" si="7"/>
        <v>0</v>
      </c>
      <c r="AA40" s="16">
        <f t="shared" si="8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59"/>
      <c r="K41" s="60"/>
      <c r="L41" s="61"/>
      <c r="M41" s="134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5"/>
        <v>0</v>
      </c>
      <c r="X41" s="16">
        <f t="shared" si="6"/>
        <v>12</v>
      </c>
      <c r="Y41" s="16">
        <f t="shared" si="2"/>
        <v>0</v>
      </c>
      <c r="Z41" s="16">
        <f t="shared" si="7"/>
        <v>0</v>
      </c>
      <c r="AA41" s="16">
        <f t="shared" si="8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59"/>
      <c r="K42" s="60"/>
      <c r="L42" s="61"/>
      <c r="M42" s="134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5"/>
        <v>0</v>
      </c>
      <c r="X42" s="16">
        <f t="shared" si="6"/>
        <v>12</v>
      </c>
      <c r="Y42" s="16">
        <f t="shared" si="2"/>
        <v>0</v>
      </c>
      <c r="Z42" s="16">
        <f t="shared" si="7"/>
        <v>0</v>
      </c>
      <c r="AA42" s="16">
        <f t="shared" si="8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59"/>
      <c r="K43" s="60"/>
      <c r="L43" s="61"/>
      <c r="M43" s="134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5"/>
        <v>0</v>
      </c>
      <c r="X43" s="16">
        <f t="shared" si="6"/>
        <v>12</v>
      </c>
      <c r="Y43" s="16">
        <f t="shared" si="2"/>
        <v>0</v>
      </c>
      <c r="Z43" s="16">
        <f t="shared" si="7"/>
        <v>0</v>
      </c>
      <c r="AA43" s="16">
        <f t="shared" si="8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8.3000000000000007</v>
      </c>
      <c r="G44" s="86">
        <v>6.4</v>
      </c>
      <c r="H44" s="86">
        <v>6.1</v>
      </c>
      <c r="I44" s="86">
        <v>5.3</v>
      </c>
      <c r="J44" s="86">
        <v>4.4000000000000004</v>
      </c>
      <c r="K44" s="86">
        <v>3.9</v>
      </c>
      <c r="L44" s="86">
        <v>4.5999999999999996</v>
      </c>
      <c r="M44" s="135">
        <v>4.2</v>
      </c>
      <c r="N44" s="86">
        <v>4.5</v>
      </c>
      <c r="O44" s="86">
        <v>5.0999999999999996</v>
      </c>
      <c r="P44" s="86">
        <v>5.0999999999999996</v>
      </c>
      <c r="Q44" s="87">
        <v>7.4</v>
      </c>
      <c r="R44" s="88">
        <v>3.9</v>
      </c>
      <c r="S44" s="89">
        <v>8.3000000000000007</v>
      </c>
      <c r="T44" s="90">
        <v>5.4416666666666673</v>
      </c>
      <c r="V44" s="16" t="s">
        <v>123</v>
      </c>
      <c r="W44" s="16">
        <f t="shared" si="5"/>
        <v>0</v>
      </c>
      <c r="X44" s="16">
        <f t="shared" si="6"/>
        <v>0</v>
      </c>
      <c r="Y44" s="16">
        <f t="shared" si="2"/>
        <v>12</v>
      </c>
      <c r="Z44" s="16">
        <f t="shared" si="7"/>
        <v>3.9</v>
      </c>
      <c r="AA44" s="16">
        <f t="shared" si="8"/>
        <v>8.3000000000000007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59"/>
      <c r="K45" s="60"/>
      <c r="L45" s="61"/>
      <c r="M45" s="134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5"/>
        <v>0</v>
      </c>
      <c r="X45" s="16">
        <f t="shared" si="6"/>
        <v>12</v>
      </c>
      <c r="Y45" s="16">
        <f t="shared" si="2"/>
        <v>0</v>
      </c>
      <c r="Z45" s="16">
        <f t="shared" si="7"/>
        <v>0</v>
      </c>
      <c r="AA45" s="16">
        <f t="shared" si="8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59"/>
      <c r="K46" s="60"/>
      <c r="L46" s="61"/>
      <c r="M46" s="134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5"/>
        <v>0</v>
      </c>
      <c r="X46" s="16">
        <f t="shared" si="6"/>
        <v>12</v>
      </c>
      <c r="Y46" s="16">
        <f t="shared" si="2"/>
        <v>0</v>
      </c>
      <c r="Z46" s="16">
        <f t="shared" si="7"/>
        <v>0</v>
      </c>
      <c r="AA46" s="16">
        <f t="shared" si="8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59"/>
      <c r="K47" s="60"/>
      <c r="L47" s="61"/>
      <c r="M47" s="134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5"/>
        <v>0</v>
      </c>
      <c r="X47" s="16">
        <f t="shared" si="6"/>
        <v>12</v>
      </c>
      <c r="Y47" s="16">
        <f t="shared" si="2"/>
        <v>0</v>
      </c>
      <c r="Z47" s="16">
        <f t="shared" si="7"/>
        <v>0</v>
      </c>
      <c r="AA47" s="16">
        <f t="shared" si="8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59"/>
      <c r="K48" s="60"/>
      <c r="L48" s="61"/>
      <c r="M48" s="134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5"/>
        <v>0</v>
      </c>
      <c r="X48" s="16">
        <f t="shared" si="6"/>
        <v>12</v>
      </c>
      <c r="Y48" s="16">
        <f t="shared" si="2"/>
        <v>0</v>
      </c>
      <c r="Z48" s="16">
        <f t="shared" si="7"/>
        <v>0</v>
      </c>
      <c r="AA48" s="16">
        <f t="shared" si="8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59"/>
      <c r="K49" s="60"/>
      <c r="L49" s="61"/>
      <c r="M49" s="134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5"/>
        <v>0</v>
      </c>
      <c r="X49" s="16">
        <f t="shared" si="6"/>
        <v>12</v>
      </c>
      <c r="Y49" s="16">
        <f t="shared" si="2"/>
        <v>0</v>
      </c>
      <c r="Z49" s="16">
        <f t="shared" si="7"/>
        <v>0</v>
      </c>
      <c r="AA49" s="16">
        <f t="shared" si="8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59"/>
      <c r="K50" s="60"/>
      <c r="L50" s="61"/>
      <c r="M50" s="134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5"/>
        <v>0</v>
      </c>
      <c r="X50" s="16">
        <f t="shared" si="6"/>
        <v>12</v>
      </c>
      <c r="Y50" s="16">
        <f t="shared" si="2"/>
        <v>0</v>
      </c>
      <c r="Z50" s="16">
        <f t="shared" si="7"/>
        <v>0</v>
      </c>
      <c r="AA50" s="16">
        <f t="shared" si="8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59"/>
      <c r="K51" s="60"/>
      <c r="L51" s="61"/>
      <c r="M51" s="134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5"/>
        <v>0</v>
      </c>
      <c r="X51" s="16">
        <f t="shared" si="6"/>
        <v>12</v>
      </c>
      <c r="Y51" s="16">
        <f t="shared" si="2"/>
        <v>0</v>
      </c>
      <c r="Z51" s="16">
        <f t="shared" si="7"/>
        <v>0</v>
      </c>
      <c r="AA51" s="16">
        <f t="shared" si="8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>
        <v>0.3</v>
      </c>
      <c r="H52" s="86">
        <v>0.4</v>
      </c>
      <c r="I52" s="86">
        <v>0.3</v>
      </c>
      <c r="J52" s="86">
        <v>0.4</v>
      </c>
      <c r="K52" s="86">
        <v>0.3</v>
      </c>
      <c r="L52" s="86">
        <v>0.4</v>
      </c>
      <c r="M52" s="135">
        <v>0.5</v>
      </c>
      <c r="N52" s="86">
        <v>0.6</v>
      </c>
      <c r="O52" s="86">
        <v>0.4</v>
      </c>
      <c r="P52" s="86">
        <v>0.3</v>
      </c>
      <c r="Q52" s="87">
        <v>0.4</v>
      </c>
      <c r="R52" s="88" t="s">
        <v>145</v>
      </c>
      <c r="S52" s="89">
        <v>0.6</v>
      </c>
      <c r="T52" s="90">
        <v>0.35833333333333334</v>
      </c>
      <c r="V52" s="16" t="s">
        <v>145</v>
      </c>
      <c r="W52" s="16">
        <f t="shared" si="5"/>
        <v>1</v>
      </c>
      <c r="X52" s="16">
        <f t="shared" si="6"/>
        <v>0</v>
      </c>
      <c r="Y52" s="16">
        <f t="shared" si="2"/>
        <v>11</v>
      </c>
      <c r="Z52" s="16">
        <f t="shared" si="7"/>
        <v>0.3</v>
      </c>
      <c r="AA52" s="16">
        <f t="shared" si="8"/>
        <v>0.6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7.83</v>
      </c>
      <c r="G53" s="98">
        <v>7.85</v>
      </c>
      <c r="H53" s="98">
        <v>7.71</v>
      </c>
      <c r="I53" s="98">
        <v>7.72</v>
      </c>
      <c r="J53" s="98">
        <v>7.82</v>
      </c>
      <c r="K53" s="98">
        <v>7.74</v>
      </c>
      <c r="L53" s="98">
        <v>7.8</v>
      </c>
      <c r="M53" s="136">
        <v>8.14</v>
      </c>
      <c r="N53" s="98">
        <v>8.14</v>
      </c>
      <c r="O53" s="98">
        <v>8.16</v>
      </c>
      <c r="P53" s="98">
        <v>8.15</v>
      </c>
      <c r="Q53" s="99">
        <v>8.1</v>
      </c>
      <c r="R53" s="100">
        <v>7.71</v>
      </c>
      <c r="S53" s="101">
        <v>8.16</v>
      </c>
      <c r="T53" s="102">
        <v>7.93</v>
      </c>
      <c r="W53" s="16">
        <f t="shared" si="5"/>
        <v>0</v>
      </c>
      <c r="X53" s="16">
        <f t="shared" si="6"/>
        <v>0</v>
      </c>
      <c r="Y53" s="16">
        <f t="shared" si="2"/>
        <v>12</v>
      </c>
      <c r="Z53" s="16">
        <f t="shared" si="7"/>
        <v>7.71</v>
      </c>
      <c r="AA53" s="16">
        <f t="shared" si="8"/>
        <v>8.16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134" t="s">
        <v>189</v>
      </c>
      <c r="N54" s="60" t="s">
        <v>189</v>
      </c>
      <c r="O54" s="62" t="s">
        <v>189</v>
      </c>
      <c r="P54" s="62" t="s">
        <v>189</v>
      </c>
      <c r="Q54" s="63" t="s">
        <v>189</v>
      </c>
      <c r="R54" s="64"/>
      <c r="S54" s="65"/>
      <c r="T54" s="66"/>
      <c r="W54" s="16">
        <f t="shared" si="5"/>
        <v>0</v>
      </c>
      <c r="X54" s="16">
        <f t="shared" si="6"/>
        <v>0</v>
      </c>
      <c r="Y54" s="16">
        <f t="shared" si="2"/>
        <v>12</v>
      </c>
      <c r="Z54" s="16">
        <f t="shared" si="7"/>
        <v>0</v>
      </c>
      <c r="AA54" s="16">
        <f t="shared" si="8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134" t="s">
        <v>189</v>
      </c>
      <c r="N55" s="60" t="s">
        <v>189</v>
      </c>
      <c r="O55" s="62" t="s">
        <v>189</v>
      </c>
      <c r="P55" s="62" t="s">
        <v>189</v>
      </c>
      <c r="Q55" s="63" t="s">
        <v>189</v>
      </c>
      <c r="R55" s="64"/>
      <c r="S55" s="65"/>
      <c r="T55" s="66"/>
      <c r="W55" s="16">
        <f t="shared" si="5"/>
        <v>0</v>
      </c>
      <c r="X55" s="16">
        <f t="shared" si="6"/>
        <v>0</v>
      </c>
      <c r="Y55" s="16">
        <f t="shared" si="2"/>
        <v>12</v>
      </c>
      <c r="Z55" s="16">
        <f t="shared" si="7"/>
        <v>0</v>
      </c>
      <c r="AA55" s="16">
        <f t="shared" si="8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134" t="s">
        <v>127</v>
      </c>
      <c r="N56" s="60" t="s">
        <v>127</v>
      </c>
      <c r="O56" s="62" t="s">
        <v>127</v>
      </c>
      <c r="P56" s="62" t="s">
        <v>127</v>
      </c>
      <c r="Q56" s="63" t="s">
        <v>127</v>
      </c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5"/>
        <v>12</v>
      </c>
      <c r="X56" s="16">
        <f t="shared" si="6"/>
        <v>0</v>
      </c>
      <c r="Y56" s="16">
        <f t="shared" si="2"/>
        <v>0</v>
      </c>
      <c r="Z56" s="16">
        <f t="shared" si="7"/>
        <v>0</v>
      </c>
      <c r="AA56" s="16">
        <f t="shared" si="8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37" t="s">
        <v>66</v>
      </c>
      <c r="N57" s="106" t="s">
        <v>66</v>
      </c>
      <c r="O57" s="109" t="s">
        <v>66</v>
      </c>
      <c r="P57" s="109" t="s">
        <v>66</v>
      </c>
      <c r="Q57" s="110" t="s">
        <v>66</v>
      </c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5"/>
        <v>12</v>
      </c>
      <c r="X57" s="16">
        <f t="shared" si="6"/>
        <v>0</v>
      </c>
      <c r="Y57" s="16">
        <f t="shared" si="2"/>
        <v>0</v>
      </c>
      <c r="Z57" s="16">
        <f t="shared" si="7"/>
        <v>0</v>
      </c>
      <c r="AA57" s="16">
        <f t="shared" si="8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0.2</v>
      </c>
      <c r="G58" s="116">
        <v>0.2</v>
      </c>
      <c r="H58" s="116">
        <v>0.2</v>
      </c>
      <c r="I58" s="116">
        <v>0.2</v>
      </c>
      <c r="J58" s="116">
        <v>0.1</v>
      </c>
      <c r="K58" s="116">
        <v>0.1</v>
      </c>
      <c r="L58" s="116">
        <v>0.1</v>
      </c>
      <c r="M58" s="138">
        <v>0.2</v>
      </c>
      <c r="N58" s="116">
        <v>0.2</v>
      </c>
      <c r="O58" s="117">
        <v>0.5</v>
      </c>
      <c r="P58" s="117">
        <v>0.4</v>
      </c>
      <c r="Q58" s="118">
        <v>0.3</v>
      </c>
      <c r="R58" s="119">
        <v>0.1</v>
      </c>
      <c r="S58" s="120">
        <v>0.5</v>
      </c>
      <c r="T58" s="121">
        <v>0.22499999999999998</v>
      </c>
      <c r="V58" s="16" t="s">
        <v>127</v>
      </c>
      <c r="W58" s="16">
        <f t="shared" si="5"/>
        <v>0</v>
      </c>
      <c r="X58" s="16">
        <f t="shared" si="6"/>
        <v>0</v>
      </c>
      <c r="Y58" s="16">
        <f t="shared" si="2"/>
        <v>12</v>
      </c>
      <c r="Z58" s="16">
        <f t="shared" si="7"/>
        <v>0.1</v>
      </c>
      <c r="AA58" s="16">
        <f t="shared" si="8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12" t="s">
        <v>165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2" t="s">
        <v>166</v>
      </c>
    </row>
    <row r="62" spans="1:29" ht="13.5" hidden="1" customHeight="1" x14ac:dyDescent="0.15">
      <c r="B62" s="123"/>
      <c r="C62" s="124"/>
      <c r="D62" s="124"/>
      <c r="E62" s="12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5"/>
    </row>
    <row r="63" spans="1:29" hidden="1" x14ac:dyDescent="0.15">
      <c r="B63" s="123" t="s">
        <v>167</v>
      </c>
      <c r="C63" s="124"/>
      <c r="D63" s="25" t="s">
        <v>168</v>
      </c>
      <c r="E63" s="25" t="s">
        <v>168</v>
      </c>
      <c r="F63" s="28" t="str">
        <f t="shared" ref="F63:Q63" si="9">F4</f>
        <v>2025年4月2日</v>
      </c>
      <c r="G63" s="28" t="str">
        <f t="shared" si="9"/>
        <v>2025年5月7日</v>
      </c>
      <c r="H63" s="28" t="str">
        <f t="shared" si="9"/>
        <v>2025年6月4日</v>
      </c>
      <c r="I63" s="28" t="str">
        <f t="shared" si="9"/>
        <v>2025年7月2日</v>
      </c>
      <c r="J63" s="28" t="str">
        <f t="shared" si="9"/>
        <v>2025年8月6日</v>
      </c>
      <c r="K63" s="28" t="str">
        <f t="shared" si="9"/>
        <v>2025年9月3日</v>
      </c>
      <c r="L63" s="28" t="str">
        <f t="shared" si="9"/>
        <v>2025年10月1日</v>
      </c>
      <c r="M63" s="28" t="str">
        <f t="shared" si="9"/>
        <v>2025年11月19日</v>
      </c>
      <c r="N63" s="28" t="str">
        <f t="shared" si="9"/>
        <v>2025年12月3日</v>
      </c>
      <c r="O63" s="28" t="str">
        <f t="shared" si="9"/>
        <v>2026年1月6日</v>
      </c>
      <c r="P63" s="28" t="str">
        <f t="shared" si="9"/>
        <v>2026年2月4日</v>
      </c>
      <c r="Q63" s="28" t="str">
        <f t="shared" si="9"/>
        <v>2026年3月2日</v>
      </c>
      <c r="R63" s="126"/>
    </row>
    <row r="64" spans="1:29" hidden="1" x14ac:dyDescent="0.15">
      <c r="B64" s="123" t="s">
        <v>169</v>
      </c>
      <c r="C64" s="124"/>
      <c r="D64" s="25" t="s">
        <v>168</v>
      </c>
      <c r="E64" s="25" t="s">
        <v>168</v>
      </c>
      <c r="F64" s="32">
        <f t="shared" ref="F64:Q64" si="10">F5</f>
        <v>13</v>
      </c>
      <c r="G64" s="32">
        <f t="shared" si="10"/>
        <v>18</v>
      </c>
      <c r="H64" s="32">
        <f t="shared" si="10"/>
        <v>19.5</v>
      </c>
      <c r="I64" s="32">
        <f t="shared" si="10"/>
        <v>27</v>
      </c>
      <c r="J64" s="32">
        <f t="shared" si="10"/>
        <v>29.5</v>
      </c>
      <c r="K64" s="32">
        <f t="shared" si="10"/>
        <v>29</v>
      </c>
      <c r="L64" s="32">
        <f t="shared" si="10"/>
        <v>23</v>
      </c>
      <c r="M64" s="32">
        <f t="shared" si="10"/>
        <v>15.5</v>
      </c>
      <c r="N64" s="32">
        <f t="shared" si="10"/>
        <v>13</v>
      </c>
      <c r="O64" s="32">
        <f t="shared" si="10"/>
        <v>8</v>
      </c>
      <c r="P64" s="32">
        <f t="shared" si="10"/>
        <v>6</v>
      </c>
      <c r="Q64" s="32">
        <f t="shared" si="10"/>
        <v>8</v>
      </c>
      <c r="R64" s="126">
        <f>IF(AND(F64="",G64="",H64="",I64="",J64="",K64="",L64="",M64="",N64="",O64="",P64="",Q64=""),"",AVERAGE(F64:Q64))</f>
        <v>17.458333333333332</v>
      </c>
    </row>
    <row r="65" spans="2:18" hidden="1" x14ac:dyDescent="0.15">
      <c r="B65" s="123" t="s">
        <v>170</v>
      </c>
      <c r="C65" s="124"/>
      <c r="D65" s="25" t="s">
        <v>168</v>
      </c>
      <c r="E65" s="25" t="s">
        <v>168</v>
      </c>
      <c r="F65" s="32">
        <f t="shared" ref="F65:Q65" si="11">F6</f>
        <v>13</v>
      </c>
      <c r="G65" s="32">
        <f t="shared" si="11"/>
        <v>16</v>
      </c>
      <c r="H65" s="32">
        <f t="shared" si="11"/>
        <v>19</v>
      </c>
      <c r="I65" s="32">
        <f t="shared" si="11"/>
        <v>29</v>
      </c>
      <c r="J65" s="32">
        <f t="shared" si="11"/>
        <v>29</v>
      </c>
      <c r="K65" s="32">
        <f t="shared" si="11"/>
        <v>30</v>
      </c>
      <c r="L65" s="32">
        <f t="shared" si="11"/>
        <v>21</v>
      </c>
      <c r="M65" s="32">
        <f t="shared" si="11"/>
        <v>9</v>
      </c>
      <c r="N65" s="32">
        <f t="shared" si="11"/>
        <v>7</v>
      </c>
      <c r="O65" s="32">
        <f t="shared" si="11"/>
        <v>2</v>
      </c>
      <c r="P65" s="32">
        <f t="shared" si="11"/>
        <v>2.5</v>
      </c>
      <c r="Q65" s="32">
        <f t="shared" si="11"/>
        <v>9.5</v>
      </c>
      <c r="R65" s="126">
        <f>IF(AND(F65="",G65="",H65="",I65="",J65="",K65="",L65="",M65="",N65="",O65="",P65="",Q65=""),"",AVERAGE(F65:Q65))</f>
        <v>15.583333333333334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66" si="12">IF(F7="","",IF(F7=$V7,$AC7,F7))</f>
        <v>0</v>
      </c>
      <c r="G66" s="128">
        <f t="shared" si="12"/>
        <v>0</v>
      </c>
      <c r="H66" s="128">
        <f t="shared" si="12"/>
        <v>0</v>
      </c>
      <c r="I66" s="128">
        <f t="shared" si="12"/>
        <v>0</v>
      </c>
      <c r="J66" s="128">
        <f t="shared" si="12"/>
        <v>0</v>
      </c>
      <c r="K66" s="128">
        <f t="shared" si="12"/>
        <v>0</v>
      </c>
      <c r="L66" s="128">
        <f t="shared" si="12"/>
        <v>0</v>
      </c>
      <c r="M66" s="128">
        <f t="shared" si="12"/>
        <v>0</v>
      </c>
      <c r="N66" s="128">
        <f t="shared" si="12"/>
        <v>0</v>
      </c>
      <c r="O66" s="128">
        <f t="shared" si="12"/>
        <v>0</v>
      </c>
      <c r="P66" s="128">
        <f t="shared" si="12"/>
        <v>0</v>
      </c>
      <c r="Q66" s="128">
        <f t="shared" si="12"/>
        <v>0</v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ref="F67:Q67" si="13">IF(F8="","",IF(F8=$V8,$AC8,F8))</f>
        <v>不検出</v>
      </c>
      <c r="G67" s="128" t="str">
        <f t="shared" si="13"/>
        <v>不検出</v>
      </c>
      <c r="H67" s="128" t="str">
        <f t="shared" si="13"/>
        <v>不検出</v>
      </c>
      <c r="I67" s="128" t="str">
        <f t="shared" si="13"/>
        <v>不検出</v>
      </c>
      <c r="J67" s="128" t="str">
        <f t="shared" si="13"/>
        <v>不検出</v>
      </c>
      <c r="K67" s="128" t="str">
        <f t="shared" si="13"/>
        <v>不検出</v>
      </c>
      <c r="L67" s="128" t="str">
        <f t="shared" si="13"/>
        <v>不検出</v>
      </c>
      <c r="M67" s="128" t="str">
        <f t="shared" si="13"/>
        <v>不検出</v>
      </c>
      <c r="N67" s="128" t="str">
        <f t="shared" si="13"/>
        <v>不検出</v>
      </c>
      <c r="O67" s="128" t="str">
        <f t="shared" si="13"/>
        <v>不検出</v>
      </c>
      <c r="P67" s="128" t="str">
        <f t="shared" si="13"/>
        <v>不検出</v>
      </c>
      <c r="Q67" s="128" t="str">
        <f t="shared" si="13"/>
        <v>不検出</v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ref="F68:Q68" si="14">IF(F9="","",IF(F9=$V9,$AC9,F9))</f>
        <v/>
      </c>
      <c r="G68" s="128" t="str">
        <f t="shared" si="14"/>
        <v/>
      </c>
      <c r="H68" s="128" t="str">
        <f t="shared" si="14"/>
        <v/>
      </c>
      <c r="I68" s="128" t="str">
        <f t="shared" si="14"/>
        <v/>
      </c>
      <c r="J68" s="128" t="str">
        <f t="shared" si="14"/>
        <v/>
      </c>
      <c r="K68" s="128" t="str">
        <f t="shared" si="14"/>
        <v/>
      </c>
      <c r="L68" s="128" t="str">
        <f t="shared" si="14"/>
        <v/>
      </c>
      <c r="M68" s="128" t="str">
        <f t="shared" si="14"/>
        <v/>
      </c>
      <c r="N68" s="128" t="str">
        <f t="shared" si="14"/>
        <v/>
      </c>
      <c r="O68" s="128" t="str">
        <f t="shared" si="14"/>
        <v/>
      </c>
      <c r="P68" s="128" t="str">
        <f t="shared" si="14"/>
        <v/>
      </c>
      <c r="Q68" s="128" t="str">
        <f t="shared" si="14"/>
        <v/>
      </c>
      <c r="R68" s="126" t="str">
        <f t="shared" ref="R68:R117" si="15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ref="F69:Q69" si="16">IF(F10="","",IF(F10=$V10,$AC10,F10))</f>
        <v/>
      </c>
      <c r="G69" s="128" t="str">
        <f t="shared" si="16"/>
        <v/>
      </c>
      <c r="H69" s="128" t="str">
        <f t="shared" si="16"/>
        <v/>
      </c>
      <c r="I69" s="128" t="str">
        <f t="shared" si="16"/>
        <v/>
      </c>
      <c r="J69" s="128" t="str">
        <f t="shared" si="16"/>
        <v/>
      </c>
      <c r="K69" s="128" t="str">
        <f t="shared" si="16"/>
        <v/>
      </c>
      <c r="L69" s="128" t="str">
        <f t="shared" si="16"/>
        <v/>
      </c>
      <c r="M69" s="128" t="str">
        <f t="shared" si="16"/>
        <v/>
      </c>
      <c r="N69" s="128" t="str">
        <f t="shared" si="16"/>
        <v/>
      </c>
      <c r="O69" s="128" t="str">
        <f t="shared" si="16"/>
        <v/>
      </c>
      <c r="P69" s="128" t="str">
        <f t="shared" si="16"/>
        <v/>
      </c>
      <c r="Q69" s="128" t="str">
        <f t="shared" si="16"/>
        <v/>
      </c>
      <c r="R69" s="126" t="str">
        <f t="shared" si="15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ref="F70:Q70" si="17">IF(F11="","",IF(F11=$V11,$AC11,F11))</f>
        <v/>
      </c>
      <c r="G70" s="128" t="str">
        <f t="shared" si="17"/>
        <v/>
      </c>
      <c r="H70" s="128" t="str">
        <f t="shared" si="17"/>
        <v/>
      </c>
      <c r="I70" s="128" t="str">
        <f t="shared" si="17"/>
        <v/>
      </c>
      <c r="J70" s="128" t="str">
        <f t="shared" si="17"/>
        <v/>
      </c>
      <c r="K70" s="128" t="str">
        <f t="shared" si="17"/>
        <v/>
      </c>
      <c r="L70" s="128" t="str">
        <f t="shared" si="17"/>
        <v/>
      </c>
      <c r="M70" s="128" t="str">
        <f t="shared" si="17"/>
        <v/>
      </c>
      <c r="N70" s="128" t="str">
        <f t="shared" si="17"/>
        <v/>
      </c>
      <c r="O70" s="128" t="str">
        <f t="shared" si="17"/>
        <v/>
      </c>
      <c r="P70" s="128" t="str">
        <f t="shared" si="17"/>
        <v/>
      </c>
      <c r="Q70" s="128" t="str">
        <f t="shared" si="17"/>
        <v/>
      </c>
      <c r="R70" s="126" t="str">
        <f t="shared" si="15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ref="F71:Q71" si="18">IF(F12="","",IF(F12=$V12,$AC12,F12))</f>
        <v/>
      </c>
      <c r="G71" s="128" t="str">
        <f t="shared" si="18"/>
        <v/>
      </c>
      <c r="H71" s="128" t="str">
        <f t="shared" si="18"/>
        <v/>
      </c>
      <c r="I71" s="128" t="str">
        <f t="shared" si="18"/>
        <v/>
      </c>
      <c r="J71" s="128" t="str">
        <f t="shared" si="18"/>
        <v/>
      </c>
      <c r="K71" s="128" t="str">
        <f t="shared" si="18"/>
        <v/>
      </c>
      <c r="L71" s="128" t="str">
        <f t="shared" si="18"/>
        <v/>
      </c>
      <c r="M71" s="128" t="str">
        <f t="shared" si="18"/>
        <v/>
      </c>
      <c r="N71" s="128" t="str">
        <f t="shared" si="18"/>
        <v/>
      </c>
      <c r="O71" s="128" t="str">
        <f t="shared" si="18"/>
        <v/>
      </c>
      <c r="P71" s="128" t="str">
        <f t="shared" si="18"/>
        <v/>
      </c>
      <c r="Q71" s="128" t="str">
        <f t="shared" si="18"/>
        <v/>
      </c>
      <c r="R71" s="126" t="str">
        <f t="shared" si="15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ref="F72:Q72" si="19">IF(F13="","",IF(F13=$V13,$AC13,F13))</f>
        <v/>
      </c>
      <c r="G72" s="128" t="str">
        <f t="shared" si="19"/>
        <v/>
      </c>
      <c r="H72" s="128" t="str">
        <f t="shared" si="19"/>
        <v/>
      </c>
      <c r="I72" s="128" t="str">
        <f t="shared" si="19"/>
        <v/>
      </c>
      <c r="J72" s="128" t="str">
        <f t="shared" si="19"/>
        <v/>
      </c>
      <c r="K72" s="128" t="str">
        <f t="shared" si="19"/>
        <v/>
      </c>
      <c r="L72" s="128" t="str">
        <f t="shared" si="19"/>
        <v/>
      </c>
      <c r="M72" s="128" t="str">
        <f t="shared" si="19"/>
        <v/>
      </c>
      <c r="N72" s="128" t="str">
        <f t="shared" si="19"/>
        <v/>
      </c>
      <c r="O72" s="128" t="str">
        <f t="shared" si="19"/>
        <v/>
      </c>
      <c r="P72" s="128" t="str">
        <f t="shared" si="19"/>
        <v/>
      </c>
      <c r="Q72" s="128" t="str">
        <f t="shared" si="19"/>
        <v/>
      </c>
      <c r="R72" s="126" t="str">
        <f t="shared" si="15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ref="F73:Q73" si="20">IF(F14="","",IF(F14=$V14,$AC14,F14))</f>
        <v/>
      </c>
      <c r="G73" s="128" t="str">
        <f t="shared" si="20"/>
        <v/>
      </c>
      <c r="H73" s="128" t="str">
        <f t="shared" si="20"/>
        <v/>
      </c>
      <c r="I73" s="128" t="str">
        <f t="shared" si="20"/>
        <v/>
      </c>
      <c r="J73" s="128" t="str">
        <f t="shared" si="20"/>
        <v/>
      </c>
      <c r="K73" s="128" t="str">
        <f t="shared" si="20"/>
        <v/>
      </c>
      <c r="L73" s="128" t="str">
        <f t="shared" si="20"/>
        <v/>
      </c>
      <c r="M73" s="128" t="str">
        <f t="shared" si="20"/>
        <v/>
      </c>
      <c r="N73" s="128" t="str">
        <f t="shared" si="20"/>
        <v/>
      </c>
      <c r="O73" s="128" t="str">
        <f t="shared" si="20"/>
        <v/>
      </c>
      <c r="P73" s="128" t="str">
        <f t="shared" si="20"/>
        <v/>
      </c>
      <c r="Q73" s="128" t="str">
        <f t="shared" si="20"/>
        <v/>
      </c>
      <c r="R73" s="126" t="str">
        <f t="shared" si="15"/>
        <v/>
      </c>
    </row>
    <row r="74" spans="2:18" hidden="1" x14ac:dyDescent="0.15">
      <c r="B74" s="55">
        <v>9</v>
      </c>
      <c r="C74" s="56" t="s">
        <v>171</v>
      </c>
      <c r="D74" s="2" t="s">
        <v>50</v>
      </c>
      <c r="E74" s="127" t="s">
        <v>51</v>
      </c>
      <c r="F74" s="128" t="str">
        <f t="shared" ref="F74:Q74" si="21">IF(F15="","",IF(F15=$V15,$AC15,F15))</f>
        <v/>
      </c>
      <c r="G74" s="128" t="str">
        <f t="shared" si="21"/>
        <v/>
      </c>
      <c r="H74" s="128" t="str">
        <f t="shared" si="21"/>
        <v/>
      </c>
      <c r="I74" s="128" t="str">
        <f t="shared" si="21"/>
        <v/>
      </c>
      <c r="J74" s="128" t="str">
        <f t="shared" si="21"/>
        <v/>
      </c>
      <c r="K74" s="128" t="str">
        <f t="shared" si="21"/>
        <v/>
      </c>
      <c r="L74" s="128" t="str">
        <f t="shared" si="21"/>
        <v/>
      </c>
      <c r="M74" s="128" t="str">
        <f t="shared" si="21"/>
        <v/>
      </c>
      <c r="N74" s="128" t="str">
        <f t="shared" si="21"/>
        <v/>
      </c>
      <c r="O74" s="128" t="str">
        <f t="shared" si="21"/>
        <v/>
      </c>
      <c r="P74" s="128" t="str">
        <f t="shared" si="21"/>
        <v/>
      </c>
      <c r="Q74" s="128" t="str">
        <f t="shared" si="21"/>
        <v/>
      </c>
      <c r="R74" s="126" t="str">
        <f t="shared" si="15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ref="F75:Q75" si="22">IF(F16="","",IF(F16=$V16,$AC16,F16))</f>
        <v/>
      </c>
      <c r="G75" s="128" t="str">
        <f t="shared" si="22"/>
        <v/>
      </c>
      <c r="H75" s="128" t="str">
        <f t="shared" si="22"/>
        <v/>
      </c>
      <c r="I75" s="128" t="str">
        <f t="shared" si="22"/>
        <v/>
      </c>
      <c r="J75" s="128" t="str">
        <f t="shared" si="22"/>
        <v/>
      </c>
      <c r="K75" s="128" t="str">
        <f t="shared" si="22"/>
        <v/>
      </c>
      <c r="L75" s="128" t="str">
        <f t="shared" si="22"/>
        <v/>
      </c>
      <c r="M75" s="128" t="str">
        <f t="shared" si="22"/>
        <v/>
      </c>
      <c r="N75" s="128" t="str">
        <f t="shared" si="22"/>
        <v/>
      </c>
      <c r="O75" s="128" t="str">
        <f t="shared" si="22"/>
        <v/>
      </c>
      <c r="P75" s="128" t="str">
        <f t="shared" si="22"/>
        <v/>
      </c>
      <c r="Q75" s="128" t="str">
        <f t="shared" si="22"/>
        <v/>
      </c>
      <c r="R75" s="126" t="str">
        <f t="shared" si="15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ref="F76:Q76" si="23">IF(F17="","",IF(F17=$V17,$AC17,F17))</f>
        <v/>
      </c>
      <c r="G76" s="128" t="str">
        <f t="shared" si="23"/>
        <v/>
      </c>
      <c r="H76" s="128" t="str">
        <f t="shared" si="23"/>
        <v/>
      </c>
      <c r="I76" s="128" t="str">
        <f t="shared" si="23"/>
        <v/>
      </c>
      <c r="J76" s="128" t="str">
        <f t="shared" si="23"/>
        <v/>
      </c>
      <c r="K76" s="128" t="str">
        <f t="shared" si="23"/>
        <v/>
      </c>
      <c r="L76" s="128" t="str">
        <f t="shared" si="23"/>
        <v/>
      </c>
      <c r="M76" s="128" t="str">
        <f t="shared" si="23"/>
        <v/>
      </c>
      <c r="N76" s="128" t="str">
        <f t="shared" si="23"/>
        <v/>
      </c>
      <c r="O76" s="128" t="str">
        <f t="shared" si="23"/>
        <v/>
      </c>
      <c r="P76" s="128" t="str">
        <f t="shared" si="23"/>
        <v/>
      </c>
      <c r="Q76" s="128" t="str">
        <f t="shared" si="23"/>
        <v/>
      </c>
      <c r="R76" s="126" t="str">
        <f t="shared" si="15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ref="F77:Q77" si="24">IF(F18="","",IF(F18=$V18,$AC18,F18))</f>
        <v/>
      </c>
      <c r="G77" s="128" t="str">
        <f t="shared" si="24"/>
        <v/>
      </c>
      <c r="H77" s="128" t="str">
        <f t="shared" si="24"/>
        <v/>
      </c>
      <c r="I77" s="128" t="str">
        <f t="shared" si="24"/>
        <v/>
      </c>
      <c r="J77" s="128" t="str">
        <f t="shared" si="24"/>
        <v/>
      </c>
      <c r="K77" s="128" t="str">
        <f t="shared" si="24"/>
        <v/>
      </c>
      <c r="L77" s="128" t="str">
        <f t="shared" si="24"/>
        <v/>
      </c>
      <c r="M77" s="128" t="str">
        <f t="shared" si="24"/>
        <v/>
      </c>
      <c r="N77" s="128" t="str">
        <f t="shared" si="24"/>
        <v/>
      </c>
      <c r="O77" s="128" t="str">
        <f t="shared" si="24"/>
        <v/>
      </c>
      <c r="P77" s="128" t="str">
        <f t="shared" si="24"/>
        <v/>
      </c>
      <c r="Q77" s="128" t="str">
        <f t="shared" si="24"/>
        <v/>
      </c>
      <c r="R77" s="126" t="str">
        <f t="shared" si="15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ref="F78:Q78" si="25">IF(F19="","",IF(F19=$V19,$AC19,F19))</f>
        <v/>
      </c>
      <c r="G78" s="128" t="str">
        <f t="shared" si="25"/>
        <v/>
      </c>
      <c r="H78" s="128" t="str">
        <f t="shared" si="25"/>
        <v/>
      </c>
      <c r="I78" s="128" t="str">
        <f t="shared" si="25"/>
        <v/>
      </c>
      <c r="J78" s="128" t="str">
        <f t="shared" si="25"/>
        <v/>
      </c>
      <c r="K78" s="128" t="str">
        <f t="shared" si="25"/>
        <v/>
      </c>
      <c r="L78" s="128" t="str">
        <f t="shared" si="25"/>
        <v/>
      </c>
      <c r="M78" s="128" t="str">
        <f t="shared" si="25"/>
        <v/>
      </c>
      <c r="N78" s="128" t="str">
        <f t="shared" si="25"/>
        <v/>
      </c>
      <c r="O78" s="128" t="str">
        <f t="shared" si="25"/>
        <v/>
      </c>
      <c r="P78" s="128" t="str">
        <f t="shared" si="25"/>
        <v/>
      </c>
      <c r="Q78" s="128" t="str">
        <f t="shared" si="25"/>
        <v/>
      </c>
      <c r="R78" s="126" t="str">
        <f t="shared" si="15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ref="F79:Q79" si="26">IF(F20="","",IF(F20=$V20,$AC20,F20))</f>
        <v/>
      </c>
      <c r="G79" s="128" t="str">
        <f t="shared" si="26"/>
        <v/>
      </c>
      <c r="H79" s="128" t="str">
        <f t="shared" si="26"/>
        <v/>
      </c>
      <c r="I79" s="128" t="str">
        <f t="shared" si="26"/>
        <v/>
      </c>
      <c r="J79" s="128" t="str">
        <f t="shared" si="26"/>
        <v/>
      </c>
      <c r="K79" s="128" t="str">
        <f t="shared" si="26"/>
        <v/>
      </c>
      <c r="L79" s="128" t="str">
        <f t="shared" si="26"/>
        <v/>
      </c>
      <c r="M79" s="128" t="str">
        <f t="shared" si="26"/>
        <v/>
      </c>
      <c r="N79" s="128" t="str">
        <f t="shared" si="26"/>
        <v/>
      </c>
      <c r="O79" s="128" t="str">
        <f t="shared" si="26"/>
        <v/>
      </c>
      <c r="P79" s="128" t="str">
        <f t="shared" si="26"/>
        <v/>
      </c>
      <c r="Q79" s="128" t="str">
        <f t="shared" si="26"/>
        <v/>
      </c>
      <c r="R79" s="126" t="str">
        <f t="shared" si="15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ref="F80:Q80" si="27">IF(F21="","",IF(F21=$V21,$AC21,F21))</f>
        <v/>
      </c>
      <c r="G80" s="128" t="str">
        <f t="shared" si="27"/>
        <v/>
      </c>
      <c r="H80" s="128" t="str">
        <f t="shared" si="27"/>
        <v/>
      </c>
      <c r="I80" s="128" t="str">
        <f t="shared" si="27"/>
        <v/>
      </c>
      <c r="J80" s="128" t="str">
        <f t="shared" si="27"/>
        <v/>
      </c>
      <c r="K80" s="128" t="str">
        <f t="shared" si="27"/>
        <v/>
      </c>
      <c r="L80" s="128" t="str">
        <f t="shared" si="27"/>
        <v/>
      </c>
      <c r="M80" s="128" t="str">
        <f t="shared" si="27"/>
        <v/>
      </c>
      <c r="N80" s="128" t="str">
        <f t="shared" si="27"/>
        <v/>
      </c>
      <c r="O80" s="128" t="str">
        <f t="shared" si="27"/>
        <v/>
      </c>
      <c r="P80" s="128" t="str">
        <f t="shared" si="27"/>
        <v/>
      </c>
      <c r="Q80" s="128" t="str">
        <f t="shared" si="27"/>
        <v/>
      </c>
      <c r="R80" s="126" t="str">
        <f t="shared" si="15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ref="F81:Q81" si="28">IF(F22="","",IF(F22=$V22,$AC22,F22))</f>
        <v/>
      </c>
      <c r="G81" s="128" t="str">
        <f t="shared" si="28"/>
        <v/>
      </c>
      <c r="H81" s="128" t="str">
        <f t="shared" si="28"/>
        <v/>
      </c>
      <c r="I81" s="128" t="str">
        <f t="shared" si="28"/>
        <v/>
      </c>
      <c r="J81" s="128" t="str">
        <f t="shared" si="28"/>
        <v/>
      </c>
      <c r="K81" s="128" t="str">
        <f t="shared" si="28"/>
        <v/>
      </c>
      <c r="L81" s="128" t="str">
        <f t="shared" si="28"/>
        <v/>
      </c>
      <c r="M81" s="128" t="str">
        <f t="shared" si="28"/>
        <v/>
      </c>
      <c r="N81" s="128" t="str">
        <f t="shared" si="28"/>
        <v/>
      </c>
      <c r="O81" s="128" t="str">
        <f t="shared" si="28"/>
        <v/>
      </c>
      <c r="P81" s="128" t="str">
        <f t="shared" si="28"/>
        <v/>
      </c>
      <c r="Q81" s="128" t="str">
        <f t="shared" si="28"/>
        <v/>
      </c>
      <c r="R81" s="126" t="str">
        <f t="shared" si="15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82" si="29">IF(F23="","",IF(F23=$V23,$AC23,F23))</f>
        <v/>
      </c>
      <c r="G82" s="128" t="str">
        <f t="shared" si="29"/>
        <v/>
      </c>
      <c r="H82" s="128" t="str">
        <f t="shared" si="29"/>
        <v/>
      </c>
      <c r="I82" s="128" t="str">
        <f t="shared" si="29"/>
        <v/>
      </c>
      <c r="J82" s="128" t="str">
        <f t="shared" si="29"/>
        <v/>
      </c>
      <c r="K82" s="128" t="str">
        <f t="shared" si="29"/>
        <v/>
      </c>
      <c r="L82" s="128" t="str">
        <f t="shared" si="29"/>
        <v/>
      </c>
      <c r="M82" s="128" t="str">
        <f t="shared" si="29"/>
        <v/>
      </c>
      <c r="N82" s="128" t="str">
        <f t="shared" si="29"/>
        <v/>
      </c>
      <c r="O82" s="128" t="str">
        <f t="shared" si="29"/>
        <v/>
      </c>
      <c r="P82" s="128" t="str">
        <f t="shared" si="29"/>
        <v/>
      </c>
      <c r="Q82" s="128" t="str">
        <f t="shared" si="29"/>
        <v/>
      </c>
      <c r="R82" s="126" t="str">
        <f t="shared" si="15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ref="F83:Q83" si="30">IF(F24="","",IF(F24=$V24,$AC24,F24))</f>
        <v/>
      </c>
      <c r="G83" s="128" t="str">
        <f t="shared" si="30"/>
        <v/>
      </c>
      <c r="H83" s="128" t="str">
        <f t="shared" si="30"/>
        <v/>
      </c>
      <c r="I83" s="128" t="str">
        <f t="shared" si="30"/>
        <v/>
      </c>
      <c r="J83" s="128" t="str">
        <f t="shared" si="30"/>
        <v/>
      </c>
      <c r="K83" s="128" t="str">
        <f t="shared" si="30"/>
        <v/>
      </c>
      <c r="L83" s="128" t="str">
        <f t="shared" si="30"/>
        <v/>
      </c>
      <c r="M83" s="128" t="str">
        <f t="shared" si="30"/>
        <v/>
      </c>
      <c r="N83" s="128" t="str">
        <f t="shared" si="30"/>
        <v/>
      </c>
      <c r="O83" s="128" t="str">
        <f t="shared" si="30"/>
        <v/>
      </c>
      <c r="P83" s="128" t="str">
        <f t="shared" si="30"/>
        <v/>
      </c>
      <c r="Q83" s="128" t="str">
        <f t="shared" si="30"/>
        <v/>
      </c>
      <c r="R83" s="126" t="str">
        <f t="shared" si="15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ref="F84:Q84" si="31">IF(F25="","",IF(F25=$V25,$AC25,F25))</f>
        <v/>
      </c>
      <c r="G84" s="128" t="str">
        <f t="shared" si="31"/>
        <v/>
      </c>
      <c r="H84" s="128" t="str">
        <f t="shared" si="31"/>
        <v/>
      </c>
      <c r="I84" s="128" t="str">
        <f t="shared" si="31"/>
        <v/>
      </c>
      <c r="J84" s="128" t="str">
        <f t="shared" si="31"/>
        <v/>
      </c>
      <c r="K84" s="128" t="str">
        <f t="shared" si="31"/>
        <v/>
      </c>
      <c r="L84" s="128" t="str">
        <f t="shared" si="31"/>
        <v/>
      </c>
      <c r="M84" s="128" t="str">
        <f t="shared" si="31"/>
        <v/>
      </c>
      <c r="N84" s="128" t="str">
        <f t="shared" si="31"/>
        <v/>
      </c>
      <c r="O84" s="128" t="str">
        <f t="shared" si="31"/>
        <v/>
      </c>
      <c r="P84" s="128" t="str">
        <f t="shared" si="31"/>
        <v/>
      </c>
      <c r="Q84" s="128" t="str">
        <f t="shared" si="31"/>
        <v/>
      </c>
      <c r="R84" s="126" t="str">
        <f t="shared" si="15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ref="F85:Q85" si="32">IF(F26="","",IF(F26=$V26,$AC26,F26))</f>
        <v/>
      </c>
      <c r="G85" s="128" t="str">
        <f t="shared" si="32"/>
        <v/>
      </c>
      <c r="H85" s="128" t="str">
        <f t="shared" si="32"/>
        <v/>
      </c>
      <c r="I85" s="128" t="str">
        <f t="shared" si="32"/>
        <v/>
      </c>
      <c r="J85" s="128" t="str">
        <f t="shared" si="32"/>
        <v/>
      </c>
      <c r="K85" s="128" t="str">
        <f t="shared" si="32"/>
        <v/>
      </c>
      <c r="L85" s="128" t="str">
        <f t="shared" si="32"/>
        <v/>
      </c>
      <c r="M85" s="128" t="str">
        <f t="shared" si="32"/>
        <v/>
      </c>
      <c r="N85" s="128" t="str">
        <f t="shared" si="32"/>
        <v/>
      </c>
      <c r="O85" s="128" t="str">
        <f t="shared" si="32"/>
        <v/>
      </c>
      <c r="P85" s="128" t="str">
        <f t="shared" si="32"/>
        <v/>
      </c>
      <c r="Q85" s="128" t="str">
        <f t="shared" si="32"/>
        <v/>
      </c>
      <c r="R85" s="126" t="str">
        <f t="shared" si="15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ref="F86:Q86" si="33">IF(F27="","",IF(F27=$V27,$AC27,F27))</f>
        <v/>
      </c>
      <c r="G86" s="128" t="str">
        <f t="shared" si="33"/>
        <v/>
      </c>
      <c r="H86" s="128" t="str">
        <f t="shared" si="33"/>
        <v/>
      </c>
      <c r="I86" s="128" t="str">
        <f t="shared" si="33"/>
        <v/>
      </c>
      <c r="J86" s="128" t="str">
        <f t="shared" si="33"/>
        <v/>
      </c>
      <c r="K86" s="128" t="str">
        <f t="shared" si="33"/>
        <v/>
      </c>
      <c r="L86" s="128" t="str">
        <f t="shared" si="33"/>
        <v/>
      </c>
      <c r="M86" s="128" t="str">
        <f t="shared" si="33"/>
        <v/>
      </c>
      <c r="N86" s="128" t="str">
        <f t="shared" si="33"/>
        <v/>
      </c>
      <c r="O86" s="128" t="str">
        <f t="shared" si="33"/>
        <v/>
      </c>
      <c r="P86" s="128" t="str">
        <f t="shared" si="33"/>
        <v/>
      </c>
      <c r="Q86" s="128" t="str">
        <f t="shared" si="33"/>
        <v/>
      </c>
      <c r="R86" s="126" t="str">
        <f t="shared" si="15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ref="F87:Q87" si="34">IF(F28="","",IF(F28=$V28,$AC28,F28))</f>
        <v/>
      </c>
      <c r="G87" s="128" t="str">
        <f t="shared" si="34"/>
        <v/>
      </c>
      <c r="H87" s="128" t="str">
        <f t="shared" si="34"/>
        <v/>
      </c>
      <c r="I87" s="128" t="str">
        <f t="shared" si="34"/>
        <v/>
      </c>
      <c r="J87" s="128" t="str">
        <f t="shared" si="34"/>
        <v/>
      </c>
      <c r="K87" s="128" t="str">
        <f t="shared" si="34"/>
        <v/>
      </c>
      <c r="L87" s="128" t="str">
        <f t="shared" si="34"/>
        <v/>
      </c>
      <c r="M87" s="128" t="str">
        <f t="shared" si="34"/>
        <v/>
      </c>
      <c r="N87" s="128" t="str">
        <f t="shared" si="34"/>
        <v/>
      </c>
      <c r="O87" s="128" t="str">
        <f t="shared" si="34"/>
        <v/>
      </c>
      <c r="P87" s="128" t="str">
        <f t="shared" si="34"/>
        <v/>
      </c>
      <c r="Q87" s="128" t="str">
        <f t="shared" si="34"/>
        <v/>
      </c>
      <c r="R87" s="126" t="str">
        <f t="shared" si="15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ref="F88:Q88" si="35">IF(F29="","",IF(F29=$V29,$AC29,F29))</f>
        <v/>
      </c>
      <c r="G88" s="128" t="str">
        <f t="shared" si="35"/>
        <v/>
      </c>
      <c r="H88" s="128" t="str">
        <f t="shared" si="35"/>
        <v/>
      </c>
      <c r="I88" s="128" t="str">
        <f t="shared" si="35"/>
        <v/>
      </c>
      <c r="J88" s="128" t="str">
        <f t="shared" si="35"/>
        <v/>
      </c>
      <c r="K88" s="128" t="str">
        <f t="shared" si="35"/>
        <v/>
      </c>
      <c r="L88" s="128" t="str">
        <f t="shared" si="35"/>
        <v/>
      </c>
      <c r="M88" s="128" t="str">
        <f t="shared" si="35"/>
        <v/>
      </c>
      <c r="N88" s="128" t="str">
        <f t="shared" si="35"/>
        <v/>
      </c>
      <c r="O88" s="128" t="str">
        <f t="shared" si="35"/>
        <v/>
      </c>
      <c r="P88" s="128" t="str">
        <f t="shared" si="35"/>
        <v/>
      </c>
      <c r="Q88" s="128" t="str">
        <f t="shared" si="35"/>
        <v/>
      </c>
      <c r="R88" s="126" t="str">
        <f t="shared" si="15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ref="F89:Q89" si="36">IF(F30="","",IF(F30=$V30,$AC30,F30))</f>
        <v/>
      </c>
      <c r="G89" s="128" t="str">
        <f t="shared" si="36"/>
        <v/>
      </c>
      <c r="H89" s="128" t="str">
        <f t="shared" si="36"/>
        <v/>
      </c>
      <c r="I89" s="128" t="str">
        <f t="shared" si="36"/>
        <v/>
      </c>
      <c r="J89" s="128" t="str">
        <f t="shared" si="36"/>
        <v/>
      </c>
      <c r="K89" s="128" t="str">
        <f t="shared" si="36"/>
        <v/>
      </c>
      <c r="L89" s="128" t="str">
        <f t="shared" si="36"/>
        <v/>
      </c>
      <c r="M89" s="128" t="str">
        <f t="shared" si="36"/>
        <v/>
      </c>
      <c r="N89" s="128" t="str">
        <f t="shared" si="36"/>
        <v/>
      </c>
      <c r="O89" s="128" t="str">
        <f t="shared" si="36"/>
        <v/>
      </c>
      <c r="P89" s="128" t="str">
        <f t="shared" si="36"/>
        <v/>
      </c>
      <c r="Q89" s="128" t="str">
        <f t="shared" si="36"/>
        <v/>
      </c>
      <c r="R89" s="126" t="str">
        <f t="shared" si="15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ref="F90:Q90" si="37">IF(F31="","",IF(F31=$V31,$AC31,F31))</f>
        <v/>
      </c>
      <c r="G90" s="128" t="str">
        <f t="shared" si="37"/>
        <v/>
      </c>
      <c r="H90" s="128" t="str">
        <f t="shared" si="37"/>
        <v/>
      </c>
      <c r="I90" s="128" t="str">
        <f t="shared" si="37"/>
        <v/>
      </c>
      <c r="J90" s="128" t="str">
        <f t="shared" si="37"/>
        <v/>
      </c>
      <c r="K90" s="128" t="str">
        <f t="shared" si="37"/>
        <v/>
      </c>
      <c r="L90" s="128" t="str">
        <f t="shared" si="37"/>
        <v/>
      </c>
      <c r="M90" s="128" t="str">
        <f t="shared" si="37"/>
        <v/>
      </c>
      <c r="N90" s="128" t="str">
        <f t="shared" si="37"/>
        <v/>
      </c>
      <c r="O90" s="128" t="str">
        <f t="shared" si="37"/>
        <v/>
      </c>
      <c r="P90" s="128" t="str">
        <f t="shared" si="37"/>
        <v/>
      </c>
      <c r="Q90" s="128" t="str">
        <f t="shared" si="37"/>
        <v/>
      </c>
      <c r="R90" s="126" t="str">
        <f t="shared" si="15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ref="F91:Q91" si="38">IF(F32="","",IF(F32=$V32,$AC32,F32))</f>
        <v/>
      </c>
      <c r="G91" s="128" t="str">
        <f t="shared" si="38"/>
        <v/>
      </c>
      <c r="H91" s="128" t="str">
        <f t="shared" si="38"/>
        <v/>
      </c>
      <c r="I91" s="128" t="str">
        <f t="shared" si="38"/>
        <v/>
      </c>
      <c r="J91" s="128" t="str">
        <f t="shared" si="38"/>
        <v/>
      </c>
      <c r="K91" s="128" t="str">
        <f t="shared" si="38"/>
        <v/>
      </c>
      <c r="L91" s="128" t="str">
        <f t="shared" si="38"/>
        <v/>
      </c>
      <c r="M91" s="128" t="str">
        <f t="shared" si="38"/>
        <v/>
      </c>
      <c r="N91" s="128" t="str">
        <f t="shared" si="38"/>
        <v/>
      </c>
      <c r="O91" s="128" t="str">
        <f t="shared" si="38"/>
        <v/>
      </c>
      <c r="P91" s="128" t="str">
        <f t="shared" si="38"/>
        <v/>
      </c>
      <c r="Q91" s="128" t="str">
        <f t="shared" si="38"/>
        <v/>
      </c>
      <c r="R91" s="126" t="str">
        <f t="shared" si="15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ref="F92:Q92" si="39">IF(F33="","",IF(F33=$V33,$AC33,F33))</f>
        <v/>
      </c>
      <c r="G92" s="128" t="str">
        <f t="shared" si="39"/>
        <v/>
      </c>
      <c r="H92" s="128" t="str">
        <f t="shared" si="39"/>
        <v/>
      </c>
      <c r="I92" s="128" t="str">
        <f t="shared" si="39"/>
        <v/>
      </c>
      <c r="J92" s="128" t="str">
        <f t="shared" si="39"/>
        <v/>
      </c>
      <c r="K92" s="128" t="str">
        <f t="shared" si="39"/>
        <v/>
      </c>
      <c r="L92" s="128" t="str">
        <f t="shared" si="39"/>
        <v/>
      </c>
      <c r="M92" s="128" t="str">
        <f t="shared" si="39"/>
        <v/>
      </c>
      <c r="N92" s="128" t="str">
        <f t="shared" si="39"/>
        <v/>
      </c>
      <c r="O92" s="128" t="str">
        <f t="shared" si="39"/>
        <v/>
      </c>
      <c r="P92" s="128" t="str">
        <f t="shared" si="39"/>
        <v/>
      </c>
      <c r="Q92" s="128" t="str">
        <f t="shared" si="39"/>
        <v/>
      </c>
      <c r="R92" s="126" t="str">
        <f t="shared" si="15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ref="F93:Q93" si="40">IF(F34="","",IF(F34=$V34,$AC34,F34))</f>
        <v/>
      </c>
      <c r="G93" s="128" t="str">
        <f t="shared" si="40"/>
        <v/>
      </c>
      <c r="H93" s="128" t="str">
        <f t="shared" si="40"/>
        <v/>
      </c>
      <c r="I93" s="128" t="str">
        <f t="shared" si="40"/>
        <v/>
      </c>
      <c r="J93" s="128" t="str">
        <f t="shared" si="40"/>
        <v/>
      </c>
      <c r="K93" s="128" t="str">
        <f t="shared" si="40"/>
        <v/>
      </c>
      <c r="L93" s="128" t="str">
        <f t="shared" si="40"/>
        <v/>
      </c>
      <c r="M93" s="128" t="str">
        <f t="shared" si="40"/>
        <v/>
      </c>
      <c r="N93" s="128" t="str">
        <f t="shared" si="40"/>
        <v/>
      </c>
      <c r="O93" s="128" t="str">
        <f t="shared" si="40"/>
        <v/>
      </c>
      <c r="P93" s="128" t="str">
        <f t="shared" si="40"/>
        <v/>
      </c>
      <c r="Q93" s="128" t="str">
        <f t="shared" si="40"/>
        <v/>
      </c>
      <c r="R93" s="126" t="str">
        <f t="shared" si="15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ref="F94:Q94" si="41">IF(F35="","",IF(F35=$V35,$AC35,F35))</f>
        <v/>
      </c>
      <c r="G94" s="128" t="str">
        <f t="shared" si="41"/>
        <v/>
      </c>
      <c r="H94" s="128" t="str">
        <f t="shared" si="41"/>
        <v/>
      </c>
      <c r="I94" s="128" t="str">
        <f t="shared" si="41"/>
        <v/>
      </c>
      <c r="J94" s="128" t="str">
        <f t="shared" si="41"/>
        <v/>
      </c>
      <c r="K94" s="128" t="str">
        <f t="shared" si="41"/>
        <v/>
      </c>
      <c r="L94" s="128" t="str">
        <f t="shared" si="41"/>
        <v/>
      </c>
      <c r="M94" s="128" t="str">
        <f t="shared" si="41"/>
        <v/>
      </c>
      <c r="N94" s="128" t="str">
        <f t="shared" si="41"/>
        <v/>
      </c>
      <c r="O94" s="128" t="str">
        <f t="shared" si="41"/>
        <v/>
      </c>
      <c r="P94" s="128" t="str">
        <f t="shared" si="41"/>
        <v/>
      </c>
      <c r="Q94" s="128" t="str">
        <f t="shared" si="41"/>
        <v/>
      </c>
      <c r="R94" s="126" t="str">
        <f t="shared" si="15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ref="F95:Q95" si="42">IF(F36="","",IF(F36=$V36,$AC36,F36))</f>
        <v/>
      </c>
      <c r="G95" s="128" t="str">
        <f t="shared" si="42"/>
        <v/>
      </c>
      <c r="H95" s="128" t="str">
        <f t="shared" si="42"/>
        <v/>
      </c>
      <c r="I95" s="128" t="str">
        <f t="shared" si="42"/>
        <v/>
      </c>
      <c r="J95" s="128" t="str">
        <f t="shared" si="42"/>
        <v/>
      </c>
      <c r="K95" s="128" t="str">
        <f t="shared" si="42"/>
        <v/>
      </c>
      <c r="L95" s="128" t="str">
        <f t="shared" si="42"/>
        <v/>
      </c>
      <c r="M95" s="128" t="str">
        <f t="shared" si="42"/>
        <v/>
      </c>
      <c r="N95" s="128" t="str">
        <f t="shared" si="42"/>
        <v/>
      </c>
      <c r="O95" s="128" t="str">
        <f t="shared" si="42"/>
        <v/>
      </c>
      <c r="P95" s="128" t="str">
        <f t="shared" si="42"/>
        <v/>
      </c>
      <c r="Q95" s="128" t="str">
        <f t="shared" si="42"/>
        <v/>
      </c>
      <c r="R95" s="126" t="str">
        <f t="shared" si="15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ref="F96:Q96" si="43">IF(F37="","",IF(F37=$V37,$AC37,F37))</f>
        <v/>
      </c>
      <c r="G96" s="128" t="str">
        <f t="shared" si="43"/>
        <v/>
      </c>
      <c r="H96" s="128" t="str">
        <f t="shared" si="43"/>
        <v/>
      </c>
      <c r="I96" s="128" t="str">
        <f t="shared" si="43"/>
        <v/>
      </c>
      <c r="J96" s="128" t="str">
        <f t="shared" si="43"/>
        <v/>
      </c>
      <c r="K96" s="128" t="str">
        <f t="shared" si="43"/>
        <v/>
      </c>
      <c r="L96" s="128" t="str">
        <f t="shared" si="43"/>
        <v/>
      </c>
      <c r="M96" s="128" t="str">
        <f t="shared" si="43"/>
        <v/>
      </c>
      <c r="N96" s="128" t="str">
        <f t="shared" si="43"/>
        <v/>
      </c>
      <c r="O96" s="128" t="str">
        <f t="shared" si="43"/>
        <v/>
      </c>
      <c r="P96" s="128" t="str">
        <f t="shared" si="43"/>
        <v/>
      </c>
      <c r="Q96" s="128" t="str">
        <f t="shared" si="43"/>
        <v/>
      </c>
      <c r="R96" s="126" t="str">
        <f t="shared" si="15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ref="F97:Q97" si="44">IF(F38="","",IF(F38=$V38,$AC38,F38))</f>
        <v/>
      </c>
      <c r="G97" s="128" t="str">
        <f t="shared" si="44"/>
        <v/>
      </c>
      <c r="H97" s="128" t="str">
        <f t="shared" si="44"/>
        <v/>
      </c>
      <c r="I97" s="128" t="str">
        <f t="shared" si="44"/>
        <v/>
      </c>
      <c r="J97" s="128" t="str">
        <f t="shared" si="44"/>
        <v/>
      </c>
      <c r="K97" s="128" t="str">
        <f t="shared" si="44"/>
        <v/>
      </c>
      <c r="L97" s="128" t="str">
        <f t="shared" si="44"/>
        <v/>
      </c>
      <c r="M97" s="128" t="str">
        <f t="shared" si="44"/>
        <v/>
      </c>
      <c r="N97" s="128" t="str">
        <f t="shared" si="44"/>
        <v/>
      </c>
      <c r="O97" s="128" t="str">
        <f t="shared" si="44"/>
        <v/>
      </c>
      <c r="P97" s="128" t="str">
        <f t="shared" si="44"/>
        <v/>
      </c>
      <c r="Q97" s="128" t="str">
        <f t="shared" si="44"/>
        <v/>
      </c>
      <c r="R97" s="126" t="str">
        <f t="shared" si="15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98" si="45">IF(F39="","",IF(F39=$V39,$AC39,F39))</f>
        <v/>
      </c>
      <c r="G98" s="128" t="str">
        <f t="shared" si="45"/>
        <v/>
      </c>
      <c r="H98" s="128" t="str">
        <f t="shared" si="45"/>
        <v/>
      </c>
      <c r="I98" s="128" t="str">
        <f t="shared" si="45"/>
        <v/>
      </c>
      <c r="J98" s="128" t="str">
        <f t="shared" si="45"/>
        <v/>
      </c>
      <c r="K98" s="128" t="str">
        <f t="shared" si="45"/>
        <v/>
      </c>
      <c r="L98" s="128" t="str">
        <f t="shared" si="45"/>
        <v/>
      </c>
      <c r="M98" s="128" t="str">
        <f t="shared" si="45"/>
        <v/>
      </c>
      <c r="N98" s="128" t="str">
        <f t="shared" si="45"/>
        <v/>
      </c>
      <c r="O98" s="128" t="str">
        <f t="shared" si="45"/>
        <v/>
      </c>
      <c r="P98" s="128" t="str">
        <f t="shared" si="45"/>
        <v/>
      </c>
      <c r="Q98" s="128" t="str">
        <f t="shared" si="45"/>
        <v/>
      </c>
      <c r="R98" s="126" t="str">
        <f t="shared" si="15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ref="F99:Q99" si="46">IF(F40="","",IF(F40=$V40,$AC40,F40))</f>
        <v/>
      </c>
      <c r="G99" s="128" t="str">
        <f t="shared" si="46"/>
        <v/>
      </c>
      <c r="H99" s="128" t="str">
        <f t="shared" si="46"/>
        <v/>
      </c>
      <c r="I99" s="128" t="str">
        <f t="shared" si="46"/>
        <v/>
      </c>
      <c r="J99" s="128" t="str">
        <f t="shared" si="46"/>
        <v/>
      </c>
      <c r="K99" s="128" t="str">
        <f t="shared" si="46"/>
        <v/>
      </c>
      <c r="L99" s="128" t="str">
        <f t="shared" si="46"/>
        <v/>
      </c>
      <c r="M99" s="128" t="str">
        <f t="shared" si="46"/>
        <v/>
      </c>
      <c r="N99" s="128" t="str">
        <f t="shared" si="46"/>
        <v/>
      </c>
      <c r="O99" s="128" t="str">
        <f t="shared" si="46"/>
        <v/>
      </c>
      <c r="P99" s="128" t="str">
        <f t="shared" si="46"/>
        <v/>
      </c>
      <c r="Q99" s="128" t="str">
        <f t="shared" si="46"/>
        <v/>
      </c>
      <c r="R99" s="126" t="str">
        <f t="shared" si="15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ref="F100:Q100" si="47">IF(F41="","",IF(F41=$V41,$AC41,F41))</f>
        <v/>
      </c>
      <c r="G100" s="128" t="str">
        <f t="shared" si="47"/>
        <v/>
      </c>
      <c r="H100" s="128" t="str">
        <f t="shared" si="47"/>
        <v/>
      </c>
      <c r="I100" s="128" t="str">
        <f t="shared" si="47"/>
        <v/>
      </c>
      <c r="J100" s="128" t="str">
        <f t="shared" si="47"/>
        <v/>
      </c>
      <c r="K100" s="128" t="str">
        <f t="shared" si="47"/>
        <v/>
      </c>
      <c r="L100" s="128" t="str">
        <f t="shared" si="47"/>
        <v/>
      </c>
      <c r="M100" s="128" t="str">
        <f t="shared" si="47"/>
        <v/>
      </c>
      <c r="N100" s="128" t="str">
        <f t="shared" si="47"/>
        <v/>
      </c>
      <c r="O100" s="128" t="str">
        <f t="shared" si="47"/>
        <v/>
      </c>
      <c r="P100" s="128" t="str">
        <f t="shared" si="47"/>
        <v/>
      </c>
      <c r="Q100" s="128" t="str">
        <f t="shared" si="47"/>
        <v/>
      </c>
      <c r="R100" s="126" t="str">
        <f t="shared" si="15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ref="F101:Q101" si="48">IF(F42="","",IF(F42=$V42,$AC42,F42))</f>
        <v/>
      </c>
      <c r="G101" s="128" t="str">
        <f t="shared" si="48"/>
        <v/>
      </c>
      <c r="H101" s="128" t="str">
        <f t="shared" si="48"/>
        <v/>
      </c>
      <c r="I101" s="128" t="str">
        <f t="shared" si="48"/>
        <v/>
      </c>
      <c r="J101" s="128" t="str">
        <f t="shared" si="48"/>
        <v/>
      </c>
      <c r="K101" s="128" t="str">
        <f t="shared" si="48"/>
        <v/>
      </c>
      <c r="L101" s="128" t="str">
        <f t="shared" si="48"/>
        <v/>
      </c>
      <c r="M101" s="128" t="str">
        <f t="shared" si="48"/>
        <v/>
      </c>
      <c r="N101" s="128" t="str">
        <f t="shared" si="48"/>
        <v/>
      </c>
      <c r="O101" s="128" t="str">
        <f t="shared" si="48"/>
        <v/>
      </c>
      <c r="P101" s="128" t="str">
        <f t="shared" si="48"/>
        <v/>
      </c>
      <c r="Q101" s="128" t="str">
        <f t="shared" si="48"/>
        <v/>
      </c>
      <c r="R101" s="126" t="str">
        <f t="shared" si="15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ref="F102:Q102" si="49">IF(F43="","",IF(F43=$V43,$AC43,F43))</f>
        <v/>
      </c>
      <c r="G102" s="128" t="str">
        <f t="shared" si="49"/>
        <v/>
      </c>
      <c r="H102" s="128" t="str">
        <f t="shared" si="49"/>
        <v/>
      </c>
      <c r="I102" s="128" t="str">
        <f t="shared" si="49"/>
        <v/>
      </c>
      <c r="J102" s="128" t="str">
        <f t="shared" si="49"/>
        <v/>
      </c>
      <c r="K102" s="128" t="str">
        <f t="shared" si="49"/>
        <v/>
      </c>
      <c r="L102" s="128" t="str">
        <f t="shared" si="49"/>
        <v/>
      </c>
      <c r="M102" s="128" t="str">
        <f t="shared" si="49"/>
        <v/>
      </c>
      <c r="N102" s="128" t="str">
        <f t="shared" si="49"/>
        <v/>
      </c>
      <c r="O102" s="128" t="str">
        <f t="shared" si="49"/>
        <v/>
      </c>
      <c r="P102" s="128" t="str">
        <f t="shared" si="49"/>
        <v/>
      </c>
      <c r="Q102" s="128" t="str">
        <f t="shared" si="49"/>
        <v/>
      </c>
      <c r="R102" s="126" t="str">
        <f t="shared" si="15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ref="F103:Q103" si="50">IF(F44="","",IF(F44=$V44,$AC44,F44))</f>
        <v>8.3000000000000007</v>
      </c>
      <c r="G103" s="128">
        <f t="shared" si="50"/>
        <v>6.4</v>
      </c>
      <c r="H103" s="128">
        <f t="shared" si="50"/>
        <v>6.1</v>
      </c>
      <c r="I103" s="128">
        <f t="shared" si="50"/>
        <v>5.3</v>
      </c>
      <c r="J103" s="128">
        <f t="shared" si="50"/>
        <v>4.4000000000000004</v>
      </c>
      <c r="K103" s="128">
        <f t="shared" si="50"/>
        <v>3.9</v>
      </c>
      <c r="L103" s="128">
        <f t="shared" si="50"/>
        <v>4.5999999999999996</v>
      </c>
      <c r="M103" s="128">
        <f t="shared" si="50"/>
        <v>4.2</v>
      </c>
      <c r="N103" s="128">
        <f t="shared" si="50"/>
        <v>4.5</v>
      </c>
      <c r="O103" s="128">
        <f t="shared" si="50"/>
        <v>5.0999999999999996</v>
      </c>
      <c r="P103" s="128">
        <f t="shared" si="50"/>
        <v>5.0999999999999996</v>
      </c>
      <c r="Q103" s="128">
        <f t="shared" si="50"/>
        <v>7.4</v>
      </c>
      <c r="R103" s="126">
        <f t="shared" si="15"/>
        <v>5.4416666666666673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ref="F104:Q104" si="51">IF(F45="","",IF(F45=$V45,$AC45,F45))</f>
        <v/>
      </c>
      <c r="G104" s="128" t="str">
        <f t="shared" si="51"/>
        <v/>
      </c>
      <c r="H104" s="128" t="str">
        <f t="shared" si="51"/>
        <v/>
      </c>
      <c r="I104" s="128" t="str">
        <f t="shared" si="51"/>
        <v/>
      </c>
      <c r="J104" s="128" t="str">
        <f t="shared" si="51"/>
        <v/>
      </c>
      <c r="K104" s="128" t="str">
        <f t="shared" si="51"/>
        <v/>
      </c>
      <c r="L104" s="128" t="str">
        <f t="shared" si="51"/>
        <v/>
      </c>
      <c r="M104" s="128" t="str">
        <f t="shared" si="51"/>
        <v/>
      </c>
      <c r="N104" s="128" t="str">
        <f t="shared" si="51"/>
        <v/>
      </c>
      <c r="O104" s="128" t="str">
        <f t="shared" si="51"/>
        <v/>
      </c>
      <c r="P104" s="128" t="str">
        <f t="shared" si="51"/>
        <v/>
      </c>
      <c r="Q104" s="128" t="str">
        <f t="shared" si="51"/>
        <v/>
      </c>
      <c r="R104" s="126" t="str">
        <f t="shared" si="15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ref="F105:Q105" si="52">IF(F46="","",IF(F46=$V46,$AC46,F46))</f>
        <v/>
      </c>
      <c r="G105" s="128" t="str">
        <f t="shared" si="52"/>
        <v/>
      </c>
      <c r="H105" s="128" t="str">
        <f t="shared" si="52"/>
        <v/>
      </c>
      <c r="I105" s="128" t="str">
        <f t="shared" si="52"/>
        <v/>
      </c>
      <c r="J105" s="128" t="str">
        <f t="shared" si="52"/>
        <v/>
      </c>
      <c r="K105" s="128" t="str">
        <f t="shared" si="52"/>
        <v/>
      </c>
      <c r="L105" s="128" t="str">
        <f t="shared" si="52"/>
        <v/>
      </c>
      <c r="M105" s="128" t="str">
        <f t="shared" si="52"/>
        <v/>
      </c>
      <c r="N105" s="128" t="str">
        <f t="shared" si="52"/>
        <v/>
      </c>
      <c r="O105" s="128" t="str">
        <f t="shared" si="52"/>
        <v/>
      </c>
      <c r="P105" s="128" t="str">
        <f t="shared" si="52"/>
        <v/>
      </c>
      <c r="Q105" s="128" t="str">
        <f t="shared" si="52"/>
        <v/>
      </c>
      <c r="R105" s="126" t="str">
        <f t="shared" si="15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ref="F106:Q106" si="53">IF(F47="","",IF(F47=$V47,$AC47,F47))</f>
        <v/>
      </c>
      <c r="G106" s="128" t="str">
        <f t="shared" si="53"/>
        <v/>
      </c>
      <c r="H106" s="128" t="str">
        <f t="shared" si="53"/>
        <v/>
      </c>
      <c r="I106" s="128" t="str">
        <f t="shared" si="53"/>
        <v/>
      </c>
      <c r="J106" s="128" t="str">
        <f t="shared" si="53"/>
        <v/>
      </c>
      <c r="K106" s="128" t="str">
        <f t="shared" si="53"/>
        <v/>
      </c>
      <c r="L106" s="128" t="str">
        <f t="shared" si="53"/>
        <v/>
      </c>
      <c r="M106" s="128" t="str">
        <f t="shared" si="53"/>
        <v/>
      </c>
      <c r="N106" s="128" t="str">
        <f t="shared" si="53"/>
        <v/>
      </c>
      <c r="O106" s="128" t="str">
        <f t="shared" si="53"/>
        <v/>
      </c>
      <c r="P106" s="128" t="str">
        <f t="shared" si="53"/>
        <v/>
      </c>
      <c r="Q106" s="128" t="str">
        <f t="shared" si="53"/>
        <v/>
      </c>
      <c r="R106" s="126" t="str">
        <f t="shared" si="15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ref="F107:Q107" si="54">IF(F48="","",IF(F48=$V48,$AC48,F48))</f>
        <v/>
      </c>
      <c r="G107" s="128" t="str">
        <f t="shared" si="54"/>
        <v/>
      </c>
      <c r="H107" s="128" t="str">
        <f t="shared" si="54"/>
        <v/>
      </c>
      <c r="I107" s="128" t="str">
        <f t="shared" si="54"/>
        <v/>
      </c>
      <c r="J107" s="128" t="str">
        <f t="shared" si="54"/>
        <v/>
      </c>
      <c r="K107" s="128" t="str">
        <f t="shared" si="54"/>
        <v/>
      </c>
      <c r="L107" s="128" t="str">
        <f t="shared" si="54"/>
        <v/>
      </c>
      <c r="M107" s="128" t="str">
        <f t="shared" si="54"/>
        <v/>
      </c>
      <c r="N107" s="128" t="str">
        <f t="shared" si="54"/>
        <v/>
      </c>
      <c r="O107" s="128" t="str">
        <f t="shared" si="54"/>
        <v/>
      </c>
      <c r="P107" s="128" t="str">
        <f t="shared" si="54"/>
        <v/>
      </c>
      <c r="Q107" s="128" t="str">
        <f t="shared" si="54"/>
        <v/>
      </c>
      <c r="R107" s="126" t="str">
        <f t="shared" si="15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ref="F108:Q108" si="55">IF(F49="","",IF(F49=$V49,$AC49,F49))</f>
        <v/>
      </c>
      <c r="G108" s="128" t="str">
        <f t="shared" si="55"/>
        <v/>
      </c>
      <c r="H108" s="128" t="str">
        <f t="shared" si="55"/>
        <v/>
      </c>
      <c r="I108" s="128" t="str">
        <f t="shared" si="55"/>
        <v/>
      </c>
      <c r="J108" s="128" t="str">
        <f t="shared" si="55"/>
        <v/>
      </c>
      <c r="K108" s="128" t="str">
        <f t="shared" si="55"/>
        <v/>
      </c>
      <c r="L108" s="128" t="str">
        <f t="shared" si="55"/>
        <v/>
      </c>
      <c r="M108" s="128" t="str">
        <f t="shared" si="55"/>
        <v/>
      </c>
      <c r="N108" s="128" t="str">
        <f t="shared" si="55"/>
        <v/>
      </c>
      <c r="O108" s="128" t="str">
        <f t="shared" si="55"/>
        <v/>
      </c>
      <c r="P108" s="128" t="str">
        <f t="shared" si="55"/>
        <v/>
      </c>
      <c r="Q108" s="128" t="str">
        <f t="shared" si="55"/>
        <v/>
      </c>
      <c r="R108" s="126" t="str">
        <f t="shared" si="15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ref="F109:Q109" si="56">IF(F50="","",IF(F50=$V50,$AC50,F50))</f>
        <v/>
      </c>
      <c r="G109" s="128" t="str">
        <f t="shared" si="56"/>
        <v/>
      </c>
      <c r="H109" s="128" t="str">
        <f t="shared" si="56"/>
        <v/>
      </c>
      <c r="I109" s="128" t="str">
        <f t="shared" si="56"/>
        <v/>
      </c>
      <c r="J109" s="128" t="str">
        <f t="shared" si="56"/>
        <v/>
      </c>
      <c r="K109" s="128" t="str">
        <f t="shared" si="56"/>
        <v/>
      </c>
      <c r="L109" s="128" t="str">
        <f t="shared" si="56"/>
        <v/>
      </c>
      <c r="M109" s="128" t="str">
        <f t="shared" si="56"/>
        <v/>
      </c>
      <c r="N109" s="128" t="str">
        <f t="shared" si="56"/>
        <v/>
      </c>
      <c r="O109" s="128" t="str">
        <f t="shared" si="56"/>
        <v/>
      </c>
      <c r="P109" s="128" t="str">
        <f t="shared" si="56"/>
        <v/>
      </c>
      <c r="Q109" s="128" t="str">
        <f t="shared" si="56"/>
        <v/>
      </c>
      <c r="R109" s="126" t="str">
        <f t="shared" si="15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ref="F110:Q110" si="57">IF(F51="","",IF(F51=$V51,$AC51,F51))</f>
        <v/>
      </c>
      <c r="G110" s="128" t="str">
        <f t="shared" si="57"/>
        <v/>
      </c>
      <c r="H110" s="128" t="str">
        <f t="shared" si="57"/>
        <v/>
      </c>
      <c r="I110" s="128" t="str">
        <f t="shared" si="57"/>
        <v/>
      </c>
      <c r="J110" s="128" t="str">
        <f t="shared" si="57"/>
        <v/>
      </c>
      <c r="K110" s="128" t="str">
        <f t="shared" si="57"/>
        <v/>
      </c>
      <c r="L110" s="128" t="str">
        <f t="shared" si="57"/>
        <v/>
      </c>
      <c r="M110" s="128" t="str">
        <f t="shared" si="57"/>
        <v/>
      </c>
      <c r="N110" s="128" t="str">
        <f t="shared" si="57"/>
        <v/>
      </c>
      <c r="O110" s="128" t="str">
        <f t="shared" si="57"/>
        <v/>
      </c>
      <c r="P110" s="128" t="str">
        <f t="shared" si="57"/>
        <v/>
      </c>
      <c r="Q110" s="128" t="str">
        <f t="shared" si="57"/>
        <v/>
      </c>
      <c r="R110" s="126" t="str">
        <f t="shared" si="15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ref="F111:Q111" si="58">IF(F52="","",IF(F52=$V52,$AC52,F52))</f>
        <v>0.3</v>
      </c>
      <c r="G111" s="128">
        <f t="shared" si="58"/>
        <v>0.3</v>
      </c>
      <c r="H111" s="128">
        <f t="shared" si="58"/>
        <v>0.4</v>
      </c>
      <c r="I111" s="128">
        <f t="shared" si="58"/>
        <v>0.3</v>
      </c>
      <c r="J111" s="128">
        <f t="shared" si="58"/>
        <v>0.4</v>
      </c>
      <c r="K111" s="128">
        <f t="shared" si="58"/>
        <v>0.3</v>
      </c>
      <c r="L111" s="128">
        <f t="shared" si="58"/>
        <v>0.4</v>
      </c>
      <c r="M111" s="128">
        <f t="shared" si="58"/>
        <v>0.5</v>
      </c>
      <c r="N111" s="128">
        <f t="shared" si="58"/>
        <v>0.6</v>
      </c>
      <c r="O111" s="128">
        <f t="shared" si="58"/>
        <v>0.4</v>
      </c>
      <c r="P111" s="128">
        <f t="shared" si="58"/>
        <v>0.3</v>
      </c>
      <c r="Q111" s="128">
        <f t="shared" si="58"/>
        <v>0.4</v>
      </c>
      <c r="R111" s="126">
        <f t="shared" si="15"/>
        <v>0.38333333333333336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ref="F112:Q112" si="59">IF(F53="","",IF(F53=$V53,$AC53,F53))</f>
        <v>7.83</v>
      </c>
      <c r="G112" s="128">
        <f t="shared" si="59"/>
        <v>7.85</v>
      </c>
      <c r="H112" s="128">
        <f t="shared" si="59"/>
        <v>7.71</v>
      </c>
      <c r="I112" s="128">
        <f t="shared" si="59"/>
        <v>7.72</v>
      </c>
      <c r="J112" s="128">
        <f t="shared" si="59"/>
        <v>7.82</v>
      </c>
      <c r="K112" s="128">
        <f t="shared" si="59"/>
        <v>7.74</v>
      </c>
      <c r="L112" s="128">
        <f t="shared" si="59"/>
        <v>7.8</v>
      </c>
      <c r="M112" s="128">
        <f t="shared" si="59"/>
        <v>8.14</v>
      </c>
      <c r="N112" s="128">
        <f t="shared" si="59"/>
        <v>8.14</v>
      </c>
      <c r="O112" s="128">
        <f t="shared" si="59"/>
        <v>8.16</v>
      </c>
      <c r="P112" s="128">
        <f t="shared" si="59"/>
        <v>8.15</v>
      </c>
      <c r="Q112" s="128">
        <f t="shared" si="59"/>
        <v>8.1</v>
      </c>
      <c r="R112" s="126">
        <f t="shared" si="15"/>
        <v>7.93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ref="F113:Q113" si="60">IF(F54="","",IF(F54=$V54,$AC54,F54))</f>
        <v>異常なし</v>
      </c>
      <c r="G113" s="128" t="str">
        <f t="shared" si="60"/>
        <v>異常なし</v>
      </c>
      <c r="H113" s="128" t="str">
        <f t="shared" si="60"/>
        <v>異常なし</v>
      </c>
      <c r="I113" s="128" t="str">
        <f t="shared" si="60"/>
        <v>異常なし</v>
      </c>
      <c r="J113" s="128" t="str">
        <f t="shared" si="60"/>
        <v>異常なし</v>
      </c>
      <c r="K113" s="128" t="str">
        <f t="shared" si="60"/>
        <v>異常なし</v>
      </c>
      <c r="L113" s="128" t="str">
        <f t="shared" si="60"/>
        <v>異常なし</v>
      </c>
      <c r="M113" s="128" t="str">
        <f t="shared" si="60"/>
        <v>異常なし</v>
      </c>
      <c r="N113" s="128" t="str">
        <f t="shared" si="60"/>
        <v>異常なし</v>
      </c>
      <c r="O113" s="128" t="str">
        <f t="shared" si="60"/>
        <v>異常なし</v>
      </c>
      <c r="P113" s="128" t="str">
        <f t="shared" si="60"/>
        <v>異常なし</v>
      </c>
      <c r="Q113" s="128" t="str">
        <f t="shared" si="60"/>
        <v>異常なし</v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4" si="61">IF(F55="","",IF(F55=$V55,$AC55,F55))</f>
        <v>異常なし</v>
      </c>
      <c r="G114" s="128" t="str">
        <f t="shared" si="61"/>
        <v>異常なし</v>
      </c>
      <c r="H114" s="128" t="str">
        <f t="shared" si="61"/>
        <v>異常なし</v>
      </c>
      <c r="I114" s="128" t="str">
        <f t="shared" si="61"/>
        <v>異常なし</v>
      </c>
      <c r="J114" s="128" t="str">
        <f t="shared" si="61"/>
        <v>異常なし</v>
      </c>
      <c r="K114" s="128" t="str">
        <f t="shared" si="61"/>
        <v>異常なし</v>
      </c>
      <c r="L114" s="128" t="str">
        <f t="shared" si="61"/>
        <v>異常なし</v>
      </c>
      <c r="M114" s="128" t="str">
        <f t="shared" si="61"/>
        <v>異常なし</v>
      </c>
      <c r="N114" s="128" t="str">
        <f t="shared" si="61"/>
        <v>異常なし</v>
      </c>
      <c r="O114" s="128" t="str">
        <f t="shared" si="61"/>
        <v>異常なし</v>
      </c>
      <c r="P114" s="128" t="str">
        <f t="shared" si="61"/>
        <v>異常なし</v>
      </c>
      <c r="Q114" s="128" t="str">
        <f t="shared" si="61"/>
        <v>異常なし</v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ref="F115:Q115" si="62">IF(F56="","",IF(F56=$V56,$AC56,F56))</f>
        <v>1</v>
      </c>
      <c r="G115" s="128">
        <f t="shared" si="62"/>
        <v>1</v>
      </c>
      <c r="H115" s="128">
        <f t="shared" si="62"/>
        <v>1</v>
      </c>
      <c r="I115" s="128">
        <f t="shared" si="62"/>
        <v>1</v>
      </c>
      <c r="J115" s="128">
        <f t="shared" si="62"/>
        <v>1</v>
      </c>
      <c r="K115" s="128">
        <f t="shared" si="62"/>
        <v>1</v>
      </c>
      <c r="L115" s="128">
        <f t="shared" si="62"/>
        <v>1</v>
      </c>
      <c r="M115" s="128">
        <f t="shared" si="62"/>
        <v>1</v>
      </c>
      <c r="N115" s="128">
        <f t="shared" si="62"/>
        <v>1</v>
      </c>
      <c r="O115" s="128">
        <f t="shared" si="62"/>
        <v>1</v>
      </c>
      <c r="P115" s="128">
        <f t="shared" si="62"/>
        <v>1</v>
      </c>
      <c r="Q115" s="128">
        <f t="shared" si="62"/>
        <v>1</v>
      </c>
      <c r="R115" s="126">
        <f t="shared" si="15"/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ref="F116:Q116" si="63">IF(F57="","",IF(F57=$V57,$AC57,F57))</f>
        <v>0.1</v>
      </c>
      <c r="G116" s="128">
        <f t="shared" si="63"/>
        <v>0.1</v>
      </c>
      <c r="H116" s="128">
        <f t="shared" si="63"/>
        <v>0.1</v>
      </c>
      <c r="I116" s="128">
        <f t="shared" si="63"/>
        <v>0.1</v>
      </c>
      <c r="J116" s="128">
        <f t="shared" si="63"/>
        <v>0.1</v>
      </c>
      <c r="K116" s="128">
        <f t="shared" si="63"/>
        <v>0.1</v>
      </c>
      <c r="L116" s="128">
        <f t="shared" si="63"/>
        <v>0.1</v>
      </c>
      <c r="M116" s="128">
        <f t="shared" si="63"/>
        <v>0.1</v>
      </c>
      <c r="N116" s="128">
        <f t="shared" si="63"/>
        <v>0.1</v>
      </c>
      <c r="O116" s="128">
        <f t="shared" si="63"/>
        <v>0.1</v>
      </c>
      <c r="P116" s="128">
        <f t="shared" si="63"/>
        <v>0.1</v>
      </c>
      <c r="Q116" s="128">
        <f t="shared" si="63"/>
        <v>0.1</v>
      </c>
      <c r="R116" s="126">
        <f t="shared" si="15"/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ref="F117:Q117" si="64">IF(F58="","",IF(F58=$V58,$AC58,F58))</f>
        <v>0.2</v>
      </c>
      <c r="G117" s="117">
        <f t="shared" si="64"/>
        <v>0.2</v>
      </c>
      <c r="H117" s="117">
        <f t="shared" si="64"/>
        <v>0.2</v>
      </c>
      <c r="I117" s="117">
        <f t="shared" si="64"/>
        <v>0.2</v>
      </c>
      <c r="J117" s="117">
        <f t="shared" si="64"/>
        <v>0.1</v>
      </c>
      <c r="K117" s="117">
        <f t="shared" si="64"/>
        <v>0.1</v>
      </c>
      <c r="L117" s="117">
        <f t="shared" si="64"/>
        <v>0.1</v>
      </c>
      <c r="M117" s="117">
        <f t="shared" si="64"/>
        <v>0.2</v>
      </c>
      <c r="N117" s="117">
        <f t="shared" si="64"/>
        <v>0.2</v>
      </c>
      <c r="O117" s="117">
        <f t="shared" si="64"/>
        <v>0.5</v>
      </c>
      <c r="P117" s="117">
        <f t="shared" si="64"/>
        <v>0.4</v>
      </c>
      <c r="Q117" s="117">
        <f t="shared" si="64"/>
        <v>0.3</v>
      </c>
      <c r="R117" s="130">
        <f t="shared" si="15"/>
        <v>0.22499999999999998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5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204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184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4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197</v>
      </c>
      <c r="N4" s="28" t="s">
        <v>198</v>
      </c>
      <c r="O4" s="28" t="s">
        <v>199</v>
      </c>
      <c r="P4" s="28" t="s">
        <v>200</v>
      </c>
      <c r="Q4" s="29" t="s">
        <v>201</v>
      </c>
      <c r="R4" s="30"/>
      <c r="S4" s="30"/>
      <c r="T4" s="131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19</v>
      </c>
      <c r="H5" s="32">
        <v>21</v>
      </c>
      <c r="I5" s="32">
        <v>28</v>
      </c>
      <c r="J5" s="32">
        <v>30.5</v>
      </c>
      <c r="K5" s="32">
        <v>30.5</v>
      </c>
      <c r="L5" s="32">
        <v>25</v>
      </c>
      <c r="M5" s="32">
        <v>16</v>
      </c>
      <c r="N5" s="32">
        <v>13</v>
      </c>
      <c r="O5" s="32">
        <v>7.5</v>
      </c>
      <c r="P5" s="32">
        <v>7</v>
      </c>
      <c r="Q5" s="33">
        <v>9</v>
      </c>
      <c r="R5" s="34">
        <v>7</v>
      </c>
      <c r="S5" s="34">
        <v>30.5</v>
      </c>
      <c r="T5" s="132">
        <v>18.333333333333332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14.5</v>
      </c>
      <c r="G6" s="40">
        <v>16</v>
      </c>
      <c r="H6" s="40">
        <v>21</v>
      </c>
      <c r="I6" s="40">
        <v>30.5</v>
      </c>
      <c r="J6" s="40">
        <v>30.5</v>
      </c>
      <c r="K6" s="40">
        <v>32</v>
      </c>
      <c r="L6" s="40">
        <v>22.5</v>
      </c>
      <c r="M6" s="40">
        <v>10</v>
      </c>
      <c r="N6" s="40">
        <v>6</v>
      </c>
      <c r="O6" s="40">
        <v>4</v>
      </c>
      <c r="P6" s="40">
        <v>3</v>
      </c>
      <c r="Q6" s="41">
        <v>10.5</v>
      </c>
      <c r="R6" s="42">
        <v>3</v>
      </c>
      <c r="S6" s="43">
        <v>32</v>
      </c>
      <c r="T6" s="43">
        <v>16.708333333333332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133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1">
        <v>0</v>
      </c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12</v>
      </c>
      <c r="X7" s="16">
        <f t="shared" ref="X7:X58" si="1">COUNTIF(F7:Q7,"")</f>
        <v>0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134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 t="s">
        <v>28</v>
      </c>
      <c r="P8" s="62" t="s">
        <v>28</v>
      </c>
      <c r="Q8" s="63" t="s">
        <v>28</v>
      </c>
      <c r="R8" s="64"/>
      <c r="S8" s="65"/>
      <c r="T8" s="66"/>
      <c r="V8" s="16" t="s">
        <v>29</v>
      </c>
      <c r="W8" s="16">
        <f t="shared" si="0"/>
        <v>12</v>
      </c>
      <c r="X8" s="16">
        <f t="shared" si="1"/>
        <v>0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134"/>
      <c r="K9" s="60"/>
      <c r="L9" s="61"/>
      <c r="M9" s="59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134"/>
      <c r="K10" s="60"/>
      <c r="L10" s="61"/>
      <c r="M10" s="59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134"/>
      <c r="K11" s="60"/>
      <c r="L11" s="61"/>
      <c r="M11" s="59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134"/>
      <c r="K12" s="60"/>
      <c r="L12" s="61"/>
      <c r="M12" s="59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134"/>
      <c r="K13" s="60"/>
      <c r="L13" s="61"/>
      <c r="M13" s="59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173</v>
      </c>
      <c r="E14" s="57" t="s">
        <v>174</v>
      </c>
      <c r="F14" s="58"/>
      <c r="G14" s="59"/>
      <c r="H14" s="60"/>
      <c r="I14" s="61"/>
      <c r="J14" s="134"/>
      <c r="K14" s="60"/>
      <c r="L14" s="61"/>
      <c r="M14" s="59"/>
      <c r="N14" s="60"/>
      <c r="O14" s="62"/>
      <c r="P14" s="62"/>
      <c r="Q14" s="63"/>
      <c r="R14" s="75"/>
      <c r="S14" s="76"/>
      <c r="T14" s="77" t="s">
        <v>187</v>
      </c>
      <c r="V14" s="78" t="s">
        <v>175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134"/>
      <c r="K15" s="60"/>
      <c r="L15" s="61"/>
      <c r="M15" s="59"/>
      <c r="N15" s="60"/>
      <c r="O15" s="62"/>
      <c r="P15" s="62"/>
      <c r="Q15" s="63"/>
      <c r="R15" s="75"/>
      <c r="S15" s="76"/>
      <c r="T15" s="77" t="s">
        <v>187</v>
      </c>
      <c r="V15" s="16" t="s">
        <v>176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134"/>
      <c r="K16" s="60"/>
      <c r="L16" s="61"/>
      <c r="M16" s="59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134"/>
      <c r="K17" s="60"/>
      <c r="L17" s="61"/>
      <c r="M17" s="59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134"/>
      <c r="K18" s="60"/>
      <c r="L18" s="61"/>
      <c r="M18" s="59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134"/>
      <c r="K19" s="60"/>
      <c r="L19" s="61"/>
      <c r="M19" s="59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134"/>
      <c r="K20" s="60"/>
      <c r="L20" s="61"/>
      <c r="M20" s="59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134"/>
      <c r="K21" s="60"/>
      <c r="L21" s="61"/>
      <c r="M21" s="59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134"/>
      <c r="K22" s="60"/>
      <c r="L22" s="61"/>
      <c r="M22" s="59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134"/>
      <c r="K23" s="60"/>
      <c r="L23" s="61"/>
      <c r="M23" s="59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134"/>
      <c r="K24" s="60"/>
      <c r="L24" s="61"/>
      <c r="M24" s="59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134"/>
      <c r="K25" s="60"/>
      <c r="L25" s="61"/>
      <c r="M25" s="59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134"/>
      <c r="K26" s="60"/>
      <c r="L26" s="61"/>
      <c r="M26" s="59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134"/>
      <c r="K27" s="60"/>
      <c r="L27" s="61"/>
      <c r="M27" s="59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134"/>
      <c r="K28" s="60"/>
      <c r="L28" s="61"/>
      <c r="M28" s="59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134"/>
      <c r="K29" s="60"/>
      <c r="L29" s="61"/>
      <c r="M29" s="59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177</v>
      </c>
      <c r="E30" s="68" t="s">
        <v>178</v>
      </c>
      <c r="F30" s="58"/>
      <c r="G30" s="59"/>
      <c r="H30" s="60"/>
      <c r="I30" s="61"/>
      <c r="J30" s="134"/>
      <c r="K30" s="60"/>
      <c r="L30" s="61"/>
      <c r="M30" s="59"/>
      <c r="N30" s="60"/>
      <c r="O30" s="62"/>
      <c r="P30" s="62"/>
      <c r="Q30" s="63"/>
      <c r="R30" s="75"/>
      <c r="S30" s="76"/>
      <c r="T30" s="77" t="s">
        <v>187</v>
      </c>
      <c r="V30" s="16" t="s">
        <v>179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134"/>
      <c r="K31" s="60"/>
      <c r="L31" s="61"/>
      <c r="M31" s="59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134"/>
      <c r="K32" s="60"/>
      <c r="L32" s="61"/>
      <c r="M32" s="59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134"/>
      <c r="K33" s="60"/>
      <c r="L33" s="61"/>
      <c r="M33" s="59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177</v>
      </c>
      <c r="E34" s="68" t="s">
        <v>178</v>
      </c>
      <c r="F34" s="58"/>
      <c r="G34" s="59"/>
      <c r="H34" s="60"/>
      <c r="I34" s="61"/>
      <c r="J34" s="134"/>
      <c r="K34" s="60"/>
      <c r="L34" s="61"/>
      <c r="M34" s="59"/>
      <c r="N34" s="60"/>
      <c r="O34" s="62"/>
      <c r="P34" s="62"/>
      <c r="Q34" s="63"/>
      <c r="R34" s="75"/>
      <c r="S34" s="76"/>
      <c r="T34" s="77" t="s">
        <v>187</v>
      </c>
      <c r="V34" s="16" t="s">
        <v>179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134"/>
      <c r="K35" s="60"/>
      <c r="L35" s="61"/>
      <c r="M35" s="59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134"/>
      <c r="K36" s="60"/>
      <c r="L36" s="61"/>
      <c r="M36" s="59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134"/>
      <c r="K37" s="60"/>
      <c r="L37" s="61"/>
      <c r="M37" s="59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134"/>
      <c r="K38" s="60"/>
      <c r="L38" s="61"/>
      <c r="M38" s="59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134"/>
      <c r="K39" s="60"/>
      <c r="L39" s="61"/>
      <c r="M39" s="59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134"/>
      <c r="K40" s="60"/>
      <c r="L40" s="61"/>
      <c r="M40" s="59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134"/>
      <c r="K41" s="60"/>
      <c r="L41" s="61"/>
      <c r="M41" s="59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2"/>
        <v>0</v>
      </c>
      <c r="Z41" s="16">
        <f t="shared" si="3"/>
        <v>0</v>
      </c>
      <c r="AA41" s="16">
        <f t="shared" si="4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134"/>
      <c r="K42" s="60"/>
      <c r="L42" s="61"/>
      <c r="M42" s="59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2"/>
        <v>0</v>
      </c>
      <c r="Z42" s="16">
        <f t="shared" si="3"/>
        <v>0</v>
      </c>
      <c r="AA42" s="16">
        <f t="shared" si="4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134"/>
      <c r="K43" s="60"/>
      <c r="L43" s="61"/>
      <c r="M43" s="59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6.9</v>
      </c>
      <c r="G44" s="86">
        <v>6.1</v>
      </c>
      <c r="H44" s="86">
        <v>6.2</v>
      </c>
      <c r="I44" s="86">
        <v>5.2</v>
      </c>
      <c r="J44" s="135">
        <v>4.4000000000000004</v>
      </c>
      <c r="K44" s="86">
        <v>4</v>
      </c>
      <c r="L44" s="86">
        <v>4.5999999999999996</v>
      </c>
      <c r="M44" s="86">
        <v>4.0999999999999996</v>
      </c>
      <c r="N44" s="86">
        <v>4.5</v>
      </c>
      <c r="O44" s="86">
        <v>4.5999999999999996</v>
      </c>
      <c r="P44" s="86">
        <v>5.0999999999999996</v>
      </c>
      <c r="Q44" s="87">
        <v>9.1</v>
      </c>
      <c r="R44" s="88">
        <v>4</v>
      </c>
      <c r="S44" s="89">
        <v>9.1</v>
      </c>
      <c r="T44" s="90">
        <v>5.3999999999999995</v>
      </c>
      <c r="V44" s="16" t="s">
        <v>123</v>
      </c>
      <c r="W44" s="16">
        <f t="shared" si="0"/>
        <v>0</v>
      </c>
      <c r="X44" s="16">
        <f t="shared" si="1"/>
        <v>0</v>
      </c>
      <c r="Y44" s="16">
        <f t="shared" si="2"/>
        <v>12</v>
      </c>
      <c r="Z44" s="16">
        <f t="shared" si="3"/>
        <v>4</v>
      </c>
      <c r="AA44" s="16">
        <f t="shared" si="4"/>
        <v>9.1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134"/>
      <c r="K45" s="60"/>
      <c r="L45" s="61"/>
      <c r="M45" s="59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2"/>
        <v>0</v>
      </c>
      <c r="Z45" s="16">
        <f t="shared" si="3"/>
        <v>0</v>
      </c>
      <c r="AA45" s="16">
        <f t="shared" si="4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134"/>
      <c r="K46" s="60"/>
      <c r="L46" s="61"/>
      <c r="M46" s="59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2"/>
        <v>0</v>
      </c>
      <c r="Z46" s="16">
        <f t="shared" si="3"/>
        <v>0</v>
      </c>
      <c r="AA46" s="16">
        <f t="shared" si="4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134"/>
      <c r="K47" s="60"/>
      <c r="L47" s="61"/>
      <c r="M47" s="59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134"/>
      <c r="K48" s="60"/>
      <c r="L48" s="61"/>
      <c r="M48" s="59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134"/>
      <c r="K49" s="60"/>
      <c r="L49" s="61"/>
      <c r="M49" s="59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134"/>
      <c r="K50" s="60"/>
      <c r="L50" s="61"/>
      <c r="M50" s="59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134"/>
      <c r="K51" s="60"/>
      <c r="L51" s="61"/>
      <c r="M51" s="59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>
        <v>0.4</v>
      </c>
      <c r="G52" s="86">
        <v>0.3</v>
      </c>
      <c r="H52" s="86">
        <v>0.4</v>
      </c>
      <c r="I52" s="86">
        <v>0.4</v>
      </c>
      <c r="J52" s="135">
        <v>0.4</v>
      </c>
      <c r="K52" s="86">
        <v>0.3</v>
      </c>
      <c r="L52" s="86">
        <v>0.3</v>
      </c>
      <c r="M52" s="86">
        <v>0.5</v>
      </c>
      <c r="N52" s="86">
        <v>0.5</v>
      </c>
      <c r="O52" s="86">
        <v>0.4</v>
      </c>
      <c r="P52" s="86">
        <v>0.3</v>
      </c>
      <c r="Q52" s="87">
        <v>0.5</v>
      </c>
      <c r="R52" s="88">
        <v>0.3</v>
      </c>
      <c r="S52" s="89">
        <v>0.5</v>
      </c>
      <c r="T52" s="90">
        <v>0.39166666666666661</v>
      </c>
      <c r="V52" s="16" t="s">
        <v>145</v>
      </c>
      <c r="W52" s="16">
        <f t="shared" si="0"/>
        <v>0</v>
      </c>
      <c r="X52" s="16">
        <f t="shared" si="1"/>
        <v>0</v>
      </c>
      <c r="Y52" s="16">
        <f t="shared" si="2"/>
        <v>12</v>
      </c>
      <c r="Z52" s="16">
        <f t="shared" si="3"/>
        <v>0.3</v>
      </c>
      <c r="AA52" s="16">
        <f t="shared" si="4"/>
        <v>0.5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7.72</v>
      </c>
      <c r="G53" s="98">
        <v>7.79</v>
      </c>
      <c r="H53" s="98">
        <v>7.75</v>
      </c>
      <c r="I53" s="98">
        <v>7.67</v>
      </c>
      <c r="J53" s="136">
        <v>7.53</v>
      </c>
      <c r="K53" s="98">
        <v>7.6</v>
      </c>
      <c r="L53" s="98">
        <v>7.72</v>
      </c>
      <c r="M53" s="98">
        <v>8.15</v>
      </c>
      <c r="N53" s="98">
        <v>8.0500000000000007</v>
      </c>
      <c r="O53" s="98">
        <v>8.16</v>
      </c>
      <c r="P53" s="98">
        <v>8.1</v>
      </c>
      <c r="Q53" s="99">
        <v>7.85</v>
      </c>
      <c r="R53" s="100">
        <v>7.53</v>
      </c>
      <c r="S53" s="101">
        <v>8.16</v>
      </c>
      <c r="T53" s="102">
        <v>7.8408333333333324</v>
      </c>
      <c r="W53" s="16">
        <f t="shared" si="0"/>
        <v>0</v>
      </c>
      <c r="X53" s="16">
        <f t="shared" si="1"/>
        <v>0</v>
      </c>
      <c r="Y53" s="16">
        <f t="shared" si="2"/>
        <v>12</v>
      </c>
      <c r="Z53" s="16">
        <f t="shared" si="3"/>
        <v>7.53</v>
      </c>
      <c r="AA53" s="16">
        <f t="shared" si="4"/>
        <v>8.16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134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 t="s">
        <v>189</v>
      </c>
      <c r="P54" s="62" t="s">
        <v>189</v>
      </c>
      <c r="Q54" s="63" t="s">
        <v>189</v>
      </c>
      <c r="R54" s="64"/>
      <c r="S54" s="65"/>
      <c r="T54" s="66"/>
      <c r="W54" s="16">
        <f t="shared" si="0"/>
        <v>0</v>
      </c>
      <c r="X54" s="16">
        <f t="shared" si="1"/>
        <v>0</v>
      </c>
      <c r="Y54" s="16">
        <f t="shared" si="2"/>
        <v>12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134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 t="s">
        <v>189</v>
      </c>
      <c r="P55" s="62" t="s">
        <v>189</v>
      </c>
      <c r="Q55" s="63" t="s">
        <v>189</v>
      </c>
      <c r="R55" s="64"/>
      <c r="S55" s="65"/>
      <c r="T55" s="66"/>
      <c r="W55" s="16">
        <f t="shared" si="0"/>
        <v>0</v>
      </c>
      <c r="X55" s="16">
        <f t="shared" si="1"/>
        <v>0</v>
      </c>
      <c r="Y55" s="16">
        <f t="shared" si="2"/>
        <v>12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134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 t="s">
        <v>127</v>
      </c>
      <c r="P56" s="62" t="s">
        <v>127</v>
      </c>
      <c r="Q56" s="63" t="s">
        <v>127</v>
      </c>
      <c r="R56" s="91" t="s">
        <v>127</v>
      </c>
      <c r="S56" s="92" t="s">
        <v>127</v>
      </c>
      <c r="T56" s="93" t="s">
        <v>127</v>
      </c>
      <c r="V56" s="16" t="s">
        <v>180</v>
      </c>
      <c r="W56" s="16">
        <f t="shared" si="0"/>
        <v>12</v>
      </c>
      <c r="X56" s="16">
        <f t="shared" si="1"/>
        <v>0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3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 t="s">
        <v>66</v>
      </c>
      <c r="P57" s="109" t="s">
        <v>66</v>
      </c>
      <c r="Q57" s="110" t="s">
        <v>66</v>
      </c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12</v>
      </c>
      <c r="X57" s="16">
        <f t="shared" si="1"/>
        <v>0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0.2</v>
      </c>
      <c r="G58" s="116">
        <v>0.2</v>
      </c>
      <c r="H58" s="116">
        <v>0.2</v>
      </c>
      <c r="I58" s="116">
        <v>0.3</v>
      </c>
      <c r="J58" s="138">
        <v>0.2</v>
      </c>
      <c r="K58" s="116">
        <v>0.2</v>
      </c>
      <c r="L58" s="116">
        <v>0.2</v>
      </c>
      <c r="M58" s="116">
        <v>0.3</v>
      </c>
      <c r="N58" s="116">
        <v>0.3</v>
      </c>
      <c r="O58" s="117">
        <v>0.5</v>
      </c>
      <c r="P58" s="117">
        <v>0.5</v>
      </c>
      <c r="Q58" s="118">
        <v>0.3</v>
      </c>
      <c r="R58" s="119">
        <v>0.2</v>
      </c>
      <c r="S58" s="120">
        <v>0.5</v>
      </c>
      <c r="T58" s="121">
        <v>0.28333333333333333</v>
      </c>
      <c r="V58" s="16" t="s">
        <v>127</v>
      </c>
      <c r="W58" s="16">
        <f t="shared" si="0"/>
        <v>0</v>
      </c>
      <c r="X58" s="16">
        <f t="shared" si="1"/>
        <v>0</v>
      </c>
      <c r="Y58" s="16">
        <f t="shared" si="2"/>
        <v>12</v>
      </c>
      <c r="Z58" s="16">
        <f t="shared" si="3"/>
        <v>0.2</v>
      </c>
      <c r="AA58" s="16">
        <f t="shared" si="4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2025年11月19日</v>
      </c>
      <c r="N63" s="28" t="str">
        <f t="shared" si="5"/>
        <v>2025年12月3日</v>
      </c>
      <c r="O63" s="28" t="str">
        <f t="shared" si="5"/>
        <v>2026年1月6日</v>
      </c>
      <c r="P63" s="28" t="str">
        <f t="shared" si="5"/>
        <v>2026年2月4日</v>
      </c>
      <c r="Q63" s="28" t="str">
        <f t="shared" si="5"/>
        <v>2026年3月2日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13.5</v>
      </c>
      <c r="G64" s="32">
        <f t="shared" si="5"/>
        <v>19</v>
      </c>
      <c r="H64" s="32">
        <f t="shared" si="5"/>
        <v>21</v>
      </c>
      <c r="I64" s="32">
        <f t="shared" si="5"/>
        <v>28</v>
      </c>
      <c r="J64" s="32">
        <f t="shared" si="5"/>
        <v>30.5</v>
      </c>
      <c r="K64" s="32">
        <f t="shared" si="5"/>
        <v>30.5</v>
      </c>
      <c r="L64" s="32">
        <f t="shared" si="5"/>
        <v>25</v>
      </c>
      <c r="M64" s="32">
        <f t="shared" si="5"/>
        <v>16</v>
      </c>
      <c r="N64" s="32">
        <f t="shared" si="5"/>
        <v>13</v>
      </c>
      <c r="O64" s="32">
        <f t="shared" si="5"/>
        <v>7.5</v>
      </c>
      <c r="P64" s="32">
        <f t="shared" si="5"/>
        <v>7</v>
      </c>
      <c r="Q64" s="32">
        <f t="shared" si="5"/>
        <v>9</v>
      </c>
      <c r="R64" s="126">
        <f>IF(AND(F64="",G64="",H64="",I64="",J64="",K64="",L64="",M64="",N64="",O64="",P64="",Q64=""),"",AVERAGE(F64:Q64))</f>
        <v>18.333333333333332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14.5</v>
      </c>
      <c r="G65" s="32">
        <f t="shared" si="5"/>
        <v>16</v>
      </c>
      <c r="H65" s="32">
        <f t="shared" si="5"/>
        <v>21</v>
      </c>
      <c r="I65" s="32">
        <f t="shared" si="5"/>
        <v>30.5</v>
      </c>
      <c r="J65" s="32">
        <f t="shared" si="5"/>
        <v>30.5</v>
      </c>
      <c r="K65" s="32">
        <f t="shared" si="5"/>
        <v>32</v>
      </c>
      <c r="L65" s="32">
        <f t="shared" si="5"/>
        <v>22.5</v>
      </c>
      <c r="M65" s="32">
        <f t="shared" si="5"/>
        <v>10</v>
      </c>
      <c r="N65" s="32">
        <f t="shared" si="5"/>
        <v>6</v>
      </c>
      <c r="O65" s="32">
        <f t="shared" si="5"/>
        <v>4</v>
      </c>
      <c r="P65" s="32">
        <f t="shared" si="5"/>
        <v>3</v>
      </c>
      <c r="Q65" s="32">
        <f t="shared" si="5"/>
        <v>10.5</v>
      </c>
      <c r="R65" s="126">
        <f>IF(AND(F65="",G65="",H65="",I65="",J65="",K65="",L65="",M65="",N65="",O65="",P65="",Q65=""),"",AVERAGE(F65:Q65))</f>
        <v>16.708333333333332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>
        <f t="shared" si="6"/>
        <v>0</v>
      </c>
      <c r="P66" s="128">
        <f t="shared" si="6"/>
        <v>0</v>
      </c>
      <c r="Q66" s="128">
        <f t="shared" si="6"/>
        <v>0</v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>不検出</v>
      </c>
      <c r="P67" s="128" t="str">
        <f t="shared" si="6"/>
        <v>不検出</v>
      </c>
      <c r="Q67" s="128" t="str">
        <f t="shared" si="6"/>
        <v>不検出</v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 t="str">
        <f t="shared" si="6"/>
        <v/>
      </c>
      <c r="I68" s="128" t="str">
        <f t="shared" si="6"/>
        <v/>
      </c>
      <c r="J68" s="128" t="str">
        <f t="shared" si="6"/>
        <v/>
      </c>
      <c r="K68" s="128" t="str">
        <f t="shared" si="6"/>
        <v/>
      </c>
      <c r="L68" s="128" t="str">
        <f t="shared" si="6"/>
        <v/>
      </c>
      <c r="M68" s="128" t="str">
        <f t="shared" si="6"/>
        <v/>
      </c>
      <c r="N68" s="128" t="str">
        <f t="shared" si="6"/>
        <v/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 t="str">
        <f t="shared" si="6"/>
        <v/>
      </c>
      <c r="I69" s="128" t="str">
        <f t="shared" si="6"/>
        <v/>
      </c>
      <c r="J69" s="128" t="str">
        <f t="shared" si="6"/>
        <v/>
      </c>
      <c r="K69" s="128" t="str">
        <f t="shared" si="6"/>
        <v/>
      </c>
      <c r="L69" s="128" t="str">
        <f t="shared" si="6"/>
        <v/>
      </c>
      <c r="M69" s="128" t="str">
        <f t="shared" si="6"/>
        <v/>
      </c>
      <c r="N69" s="128" t="str">
        <f t="shared" si="6"/>
        <v/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 t="str">
        <f t="shared" si="7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 t="str">
        <f t="shared" si="6"/>
        <v/>
      </c>
      <c r="I70" s="128" t="str">
        <f t="shared" si="6"/>
        <v/>
      </c>
      <c r="J70" s="128" t="str">
        <f t="shared" si="6"/>
        <v/>
      </c>
      <c r="K70" s="128" t="str">
        <f t="shared" si="6"/>
        <v/>
      </c>
      <c r="L70" s="128" t="str">
        <f t="shared" si="6"/>
        <v/>
      </c>
      <c r="M70" s="128" t="str">
        <f t="shared" si="6"/>
        <v/>
      </c>
      <c r="N70" s="128" t="str">
        <f t="shared" si="6"/>
        <v/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 t="str">
        <f t="shared" si="7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 t="str">
        <f t="shared" si="6"/>
        <v/>
      </c>
      <c r="I71" s="128" t="str">
        <f t="shared" si="6"/>
        <v/>
      </c>
      <c r="J71" s="128" t="str">
        <f t="shared" si="6"/>
        <v/>
      </c>
      <c r="K71" s="128" t="str">
        <f t="shared" si="6"/>
        <v/>
      </c>
      <c r="L71" s="128" t="str">
        <f t="shared" si="6"/>
        <v/>
      </c>
      <c r="M71" s="128" t="str">
        <f t="shared" si="6"/>
        <v/>
      </c>
      <c r="N71" s="128" t="str">
        <f t="shared" si="6"/>
        <v/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 t="str">
        <f t="shared" si="7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 t="str">
        <f t="shared" si="6"/>
        <v/>
      </c>
      <c r="I72" s="128" t="str">
        <f t="shared" si="6"/>
        <v/>
      </c>
      <c r="J72" s="128" t="str">
        <f t="shared" si="6"/>
        <v/>
      </c>
      <c r="K72" s="128" t="str">
        <f t="shared" si="6"/>
        <v/>
      </c>
      <c r="L72" s="128" t="str">
        <f t="shared" si="6"/>
        <v/>
      </c>
      <c r="M72" s="128" t="str">
        <f t="shared" si="6"/>
        <v/>
      </c>
      <c r="N72" s="128" t="str">
        <f t="shared" si="6"/>
        <v/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 t="str">
        <f t="shared" si="7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 t="str">
        <f t="shared" si="6"/>
        <v/>
      </c>
      <c r="I73" s="128" t="str">
        <f t="shared" si="6"/>
        <v/>
      </c>
      <c r="J73" s="128" t="str">
        <f t="shared" si="6"/>
        <v/>
      </c>
      <c r="K73" s="128" t="str">
        <f t="shared" si="6"/>
        <v/>
      </c>
      <c r="L73" s="128" t="str">
        <f t="shared" si="6"/>
        <v/>
      </c>
      <c r="M73" s="128" t="str">
        <f t="shared" si="6"/>
        <v/>
      </c>
      <c r="N73" s="128" t="str">
        <f t="shared" si="6"/>
        <v/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 t="str">
        <f t="shared" si="7"/>
        <v/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 t="str">
        <f t="shared" si="6"/>
        <v/>
      </c>
      <c r="I74" s="128" t="str">
        <f t="shared" si="6"/>
        <v/>
      </c>
      <c r="J74" s="128" t="str">
        <f t="shared" si="6"/>
        <v/>
      </c>
      <c r="K74" s="128" t="str">
        <f t="shared" si="6"/>
        <v/>
      </c>
      <c r="L74" s="128" t="str">
        <f t="shared" si="6"/>
        <v/>
      </c>
      <c r="M74" s="128" t="str">
        <f t="shared" si="6"/>
        <v/>
      </c>
      <c r="N74" s="128" t="str">
        <f t="shared" si="6"/>
        <v/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 t="str">
        <f t="shared" si="7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 t="str">
        <f t="shared" si="6"/>
        <v/>
      </c>
      <c r="I75" s="128" t="str">
        <f t="shared" si="6"/>
        <v/>
      </c>
      <c r="J75" s="128" t="str">
        <f t="shared" si="6"/>
        <v/>
      </c>
      <c r="K75" s="128" t="str">
        <f t="shared" si="6"/>
        <v/>
      </c>
      <c r="L75" s="128" t="str">
        <f t="shared" si="6"/>
        <v/>
      </c>
      <c r="M75" s="128" t="str">
        <f t="shared" si="6"/>
        <v/>
      </c>
      <c r="N75" s="128" t="str">
        <f t="shared" si="6"/>
        <v/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 t="str">
        <f t="shared" si="7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 t="str">
        <f t="shared" si="6"/>
        <v/>
      </c>
      <c r="I76" s="128" t="str">
        <f t="shared" si="6"/>
        <v/>
      </c>
      <c r="J76" s="128" t="str">
        <f t="shared" si="6"/>
        <v/>
      </c>
      <c r="K76" s="128" t="str">
        <f t="shared" si="6"/>
        <v/>
      </c>
      <c r="L76" s="128" t="str">
        <f t="shared" si="6"/>
        <v/>
      </c>
      <c r="M76" s="128" t="str">
        <f t="shared" si="6"/>
        <v/>
      </c>
      <c r="N76" s="128" t="str">
        <f t="shared" si="6"/>
        <v/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 t="str">
        <f t="shared" si="7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 t="str">
        <f t="shared" si="6"/>
        <v/>
      </c>
      <c r="I77" s="128" t="str">
        <f t="shared" si="6"/>
        <v/>
      </c>
      <c r="J77" s="128" t="str">
        <f t="shared" si="6"/>
        <v/>
      </c>
      <c r="K77" s="128" t="str">
        <f t="shared" si="6"/>
        <v/>
      </c>
      <c r="L77" s="128" t="str">
        <f t="shared" si="6"/>
        <v/>
      </c>
      <c r="M77" s="128" t="str">
        <f t="shared" si="6"/>
        <v/>
      </c>
      <c r="N77" s="128" t="str">
        <f t="shared" si="6"/>
        <v/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 t="str">
        <f t="shared" si="7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 t="str">
        <f t="shared" si="6"/>
        <v/>
      </c>
      <c r="I78" s="128" t="str">
        <f t="shared" si="6"/>
        <v/>
      </c>
      <c r="J78" s="128" t="str">
        <f t="shared" si="6"/>
        <v/>
      </c>
      <c r="K78" s="128" t="str">
        <f t="shared" si="6"/>
        <v/>
      </c>
      <c r="L78" s="128" t="str">
        <f t="shared" si="6"/>
        <v/>
      </c>
      <c r="M78" s="128" t="str">
        <f t="shared" si="6"/>
        <v/>
      </c>
      <c r="N78" s="128" t="str">
        <f t="shared" si="6"/>
        <v/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 t="str">
        <f t="shared" si="7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 t="str">
        <f t="shared" si="6"/>
        <v/>
      </c>
      <c r="I79" s="128" t="str">
        <f t="shared" si="6"/>
        <v/>
      </c>
      <c r="J79" s="128" t="str">
        <f t="shared" si="6"/>
        <v/>
      </c>
      <c r="K79" s="128" t="str">
        <f t="shared" si="6"/>
        <v/>
      </c>
      <c r="L79" s="128" t="str">
        <f t="shared" si="6"/>
        <v/>
      </c>
      <c r="M79" s="128" t="str">
        <f t="shared" si="6"/>
        <v/>
      </c>
      <c r="N79" s="128" t="str">
        <f t="shared" si="6"/>
        <v/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 t="str">
        <f t="shared" si="7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 t="str">
        <f t="shared" si="6"/>
        <v/>
      </c>
      <c r="I80" s="128" t="str">
        <f t="shared" si="6"/>
        <v/>
      </c>
      <c r="J80" s="128" t="str">
        <f t="shared" si="6"/>
        <v/>
      </c>
      <c r="K80" s="128" t="str">
        <f t="shared" si="6"/>
        <v/>
      </c>
      <c r="L80" s="128" t="str">
        <f t="shared" si="6"/>
        <v/>
      </c>
      <c r="M80" s="128" t="str">
        <f t="shared" si="6"/>
        <v/>
      </c>
      <c r="N80" s="128" t="str">
        <f t="shared" si="6"/>
        <v/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 t="str">
        <f t="shared" si="7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 t="str">
        <f t="shared" si="6"/>
        <v/>
      </c>
      <c r="I81" s="128" t="str">
        <f t="shared" si="6"/>
        <v/>
      </c>
      <c r="J81" s="128" t="str">
        <f t="shared" si="6"/>
        <v/>
      </c>
      <c r="K81" s="128" t="str">
        <f t="shared" si="6"/>
        <v/>
      </c>
      <c r="L81" s="128" t="str">
        <f t="shared" si="6"/>
        <v/>
      </c>
      <c r="M81" s="128" t="str">
        <f t="shared" si="6"/>
        <v/>
      </c>
      <c r="N81" s="128" t="str">
        <f t="shared" si="6"/>
        <v/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 t="str">
        <f t="shared" si="7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 t="str">
        <f t="shared" si="8"/>
        <v/>
      </c>
      <c r="I82" s="128" t="str">
        <f t="shared" si="8"/>
        <v/>
      </c>
      <c r="J82" s="128" t="str">
        <f t="shared" si="8"/>
        <v/>
      </c>
      <c r="K82" s="128" t="str">
        <f t="shared" si="8"/>
        <v/>
      </c>
      <c r="L82" s="128" t="str">
        <f t="shared" si="8"/>
        <v/>
      </c>
      <c r="M82" s="128" t="str">
        <f t="shared" si="8"/>
        <v/>
      </c>
      <c r="N82" s="128" t="str">
        <f t="shared" si="8"/>
        <v/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 t="str">
        <f t="shared" si="7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 t="str">
        <f t="shared" si="8"/>
        <v/>
      </c>
      <c r="I83" s="128" t="str">
        <f t="shared" si="8"/>
        <v/>
      </c>
      <c r="J83" s="128" t="str">
        <f t="shared" si="8"/>
        <v/>
      </c>
      <c r="K83" s="128" t="str">
        <f t="shared" si="8"/>
        <v/>
      </c>
      <c r="L83" s="128" t="str">
        <f t="shared" si="8"/>
        <v/>
      </c>
      <c r="M83" s="128" t="str">
        <f t="shared" si="8"/>
        <v/>
      </c>
      <c r="N83" s="128" t="str">
        <f t="shared" si="8"/>
        <v/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 t="str">
        <f t="shared" si="7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 t="str">
        <f t="shared" si="8"/>
        <v/>
      </c>
      <c r="I84" s="128" t="str">
        <f t="shared" si="8"/>
        <v/>
      </c>
      <c r="J84" s="128" t="str">
        <f t="shared" si="8"/>
        <v/>
      </c>
      <c r="K84" s="128" t="str">
        <f t="shared" si="8"/>
        <v/>
      </c>
      <c r="L84" s="128" t="str">
        <f t="shared" si="8"/>
        <v/>
      </c>
      <c r="M84" s="128" t="str">
        <f t="shared" si="8"/>
        <v/>
      </c>
      <c r="N84" s="128" t="str">
        <f t="shared" si="8"/>
        <v/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 t="str">
        <f t="shared" si="7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 t="str">
        <f t="shared" si="8"/>
        <v/>
      </c>
      <c r="I85" s="128" t="str">
        <f t="shared" si="8"/>
        <v/>
      </c>
      <c r="J85" s="128" t="str">
        <f t="shared" si="8"/>
        <v/>
      </c>
      <c r="K85" s="128" t="str">
        <f t="shared" si="8"/>
        <v/>
      </c>
      <c r="L85" s="128" t="str">
        <f t="shared" si="8"/>
        <v/>
      </c>
      <c r="M85" s="128" t="str">
        <f t="shared" si="8"/>
        <v/>
      </c>
      <c r="N85" s="128" t="str">
        <f t="shared" si="8"/>
        <v/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 t="str">
        <f t="shared" si="7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 t="str">
        <f t="shared" si="8"/>
        <v/>
      </c>
      <c r="I86" s="128" t="str">
        <f t="shared" si="8"/>
        <v/>
      </c>
      <c r="J86" s="128" t="str">
        <f t="shared" si="8"/>
        <v/>
      </c>
      <c r="K86" s="128" t="str">
        <f t="shared" si="8"/>
        <v/>
      </c>
      <c r="L86" s="128" t="str">
        <f t="shared" si="8"/>
        <v/>
      </c>
      <c r="M86" s="128" t="str">
        <f t="shared" si="8"/>
        <v/>
      </c>
      <c r="N86" s="128" t="str">
        <f t="shared" si="8"/>
        <v/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 t="str">
        <f t="shared" si="7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 t="str">
        <f t="shared" si="8"/>
        <v/>
      </c>
      <c r="I87" s="128" t="str">
        <f t="shared" si="8"/>
        <v/>
      </c>
      <c r="J87" s="128" t="str">
        <f t="shared" si="8"/>
        <v/>
      </c>
      <c r="K87" s="128" t="str">
        <f t="shared" si="8"/>
        <v/>
      </c>
      <c r="L87" s="128" t="str">
        <f t="shared" si="8"/>
        <v/>
      </c>
      <c r="M87" s="128" t="str">
        <f t="shared" si="8"/>
        <v/>
      </c>
      <c r="N87" s="128" t="str">
        <f t="shared" si="8"/>
        <v/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 t="str">
        <f t="shared" si="7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 t="str">
        <f t="shared" si="8"/>
        <v/>
      </c>
      <c r="I88" s="128" t="str">
        <f t="shared" si="8"/>
        <v/>
      </c>
      <c r="J88" s="128" t="str">
        <f t="shared" si="8"/>
        <v/>
      </c>
      <c r="K88" s="128" t="str">
        <f t="shared" si="8"/>
        <v/>
      </c>
      <c r="L88" s="128" t="str">
        <f t="shared" si="8"/>
        <v/>
      </c>
      <c r="M88" s="128" t="str">
        <f t="shared" si="8"/>
        <v/>
      </c>
      <c r="N88" s="128" t="str">
        <f t="shared" si="8"/>
        <v/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 t="str">
        <f t="shared" si="7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 t="str">
        <f t="shared" si="8"/>
        <v/>
      </c>
      <c r="I89" s="128" t="str">
        <f t="shared" si="8"/>
        <v/>
      </c>
      <c r="J89" s="128" t="str">
        <f t="shared" si="8"/>
        <v/>
      </c>
      <c r="K89" s="128" t="str">
        <f t="shared" si="8"/>
        <v/>
      </c>
      <c r="L89" s="128" t="str">
        <f t="shared" si="8"/>
        <v/>
      </c>
      <c r="M89" s="128" t="str">
        <f t="shared" si="8"/>
        <v/>
      </c>
      <c r="N89" s="128" t="str">
        <f t="shared" si="8"/>
        <v/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 t="str">
        <f t="shared" si="7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 t="str">
        <f t="shared" si="8"/>
        <v/>
      </c>
      <c r="I90" s="128" t="str">
        <f t="shared" si="8"/>
        <v/>
      </c>
      <c r="J90" s="128" t="str">
        <f t="shared" si="8"/>
        <v/>
      </c>
      <c r="K90" s="128" t="str">
        <f t="shared" si="8"/>
        <v/>
      </c>
      <c r="L90" s="128" t="str">
        <f t="shared" si="8"/>
        <v/>
      </c>
      <c r="M90" s="128" t="str">
        <f t="shared" si="8"/>
        <v/>
      </c>
      <c r="N90" s="128" t="str">
        <f t="shared" si="8"/>
        <v/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 t="str">
        <f t="shared" si="7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 t="str">
        <f t="shared" si="8"/>
        <v/>
      </c>
      <c r="I91" s="128" t="str">
        <f t="shared" si="8"/>
        <v/>
      </c>
      <c r="J91" s="128" t="str">
        <f t="shared" si="8"/>
        <v/>
      </c>
      <c r="K91" s="128" t="str">
        <f t="shared" si="8"/>
        <v/>
      </c>
      <c r="L91" s="128" t="str">
        <f t="shared" si="8"/>
        <v/>
      </c>
      <c r="M91" s="128" t="str">
        <f t="shared" si="8"/>
        <v/>
      </c>
      <c r="N91" s="128" t="str">
        <f t="shared" si="8"/>
        <v/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 t="str">
        <f t="shared" si="7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 t="str">
        <f t="shared" si="8"/>
        <v/>
      </c>
      <c r="I92" s="128" t="str">
        <f t="shared" si="8"/>
        <v/>
      </c>
      <c r="J92" s="128" t="str">
        <f t="shared" si="8"/>
        <v/>
      </c>
      <c r="K92" s="128" t="str">
        <f t="shared" si="8"/>
        <v/>
      </c>
      <c r="L92" s="128" t="str">
        <f t="shared" si="8"/>
        <v/>
      </c>
      <c r="M92" s="128" t="str">
        <f t="shared" si="8"/>
        <v/>
      </c>
      <c r="N92" s="128" t="str">
        <f t="shared" si="8"/>
        <v/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 t="str">
        <f t="shared" si="7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 t="str">
        <f t="shared" si="8"/>
        <v/>
      </c>
      <c r="I93" s="128" t="str">
        <f t="shared" si="8"/>
        <v/>
      </c>
      <c r="J93" s="128" t="str">
        <f t="shared" si="8"/>
        <v/>
      </c>
      <c r="K93" s="128" t="str">
        <f t="shared" si="8"/>
        <v/>
      </c>
      <c r="L93" s="128" t="str">
        <f t="shared" si="8"/>
        <v/>
      </c>
      <c r="M93" s="128" t="str">
        <f t="shared" si="8"/>
        <v/>
      </c>
      <c r="N93" s="128" t="str">
        <f t="shared" si="8"/>
        <v/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 t="str">
        <f t="shared" si="7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 t="str">
        <f t="shared" si="8"/>
        <v/>
      </c>
      <c r="I94" s="128" t="str">
        <f t="shared" si="8"/>
        <v/>
      </c>
      <c r="J94" s="128" t="str">
        <f t="shared" si="8"/>
        <v/>
      </c>
      <c r="K94" s="128" t="str">
        <f t="shared" si="8"/>
        <v/>
      </c>
      <c r="L94" s="128" t="str">
        <f t="shared" si="8"/>
        <v/>
      </c>
      <c r="M94" s="128" t="str">
        <f t="shared" si="8"/>
        <v/>
      </c>
      <c r="N94" s="128" t="str">
        <f t="shared" si="8"/>
        <v/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 t="str">
        <f t="shared" si="7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 t="str">
        <f t="shared" si="8"/>
        <v/>
      </c>
      <c r="I95" s="128" t="str">
        <f t="shared" si="8"/>
        <v/>
      </c>
      <c r="J95" s="128" t="str">
        <f t="shared" si="8"/>
        <v/>
      </c>
      <c r="K95" s="128" t="str">
        <f t="shared" si="8"/>
        <v/>
      </c>
      <c r="L95" s="128" t="str">
        <f t="shared" si="8"/>
        <v/>
      </c>
      <c r="M95" s="128" t="str">
        <f t="shared" si="8"/>
        <v/>
      </c>
      <c r="N95" s="128" t="str">
        <f t="shared" si="8"/>
        <v/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 t="str">
        <f t="shared" si="7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 t="str">
        <f t="shared" si="8"/>
        <v/>
      </c>
      <c r="I96" s="128" t="str">
        <f t="shared" si="8"/>
        <v/>
      </c>
      <c r="J96" s="128" t="str">
        <f t="shared" si="8"/>
        <v/>
      </c>
      <c r="K96" s="128" t="str">
        <f t="shared" si="8"/>
        <v/>
      </c>
      <c r="L96" s="128" t="str">
        <f t="shared" si="8"/>
        <v/>
      </c>
      <c r="M96" s="128" t="str">
        <f t="shared" si="8"/>
        <v/>
      </c>
      <c r="N96" s="128" t="str">
        <f t="shared" si="8"/>
        <v/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 t="str">
        <f t="shared" si="7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 t="str">
        <f t="shared" si="8"/>
        <v/>
      </c>
      <c r="I97" s="128" t="str">
        <f t="shared" si="8"/>
        <v/>
      </c>
      <c r="J97" s="128" t="str">
        <f t="shared" si="8"/>
        <v/>
      </c>
      <c r="K97" s="128" t="str">
        <f t="shared" si="8"/>
        <v/>
      </c>
      <c r="L97" s="128" t="str">
        <f t="shared" si="8"/>
        <v/>
      </c>
      <c r="M97" s="128" t="str">
        <f t="shared" si="8"/>
        <v/>
      </c>
      <c r="N97" s="128" t="str">
        <f t="shared" si="8"/>
        <v/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 t="str">
        <f t="shared" si="7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 t="str">
        <f t="shared" si="9"/>
        <v/>
      </c>
      <c r="I98" s="128" t="str">
        <f t="shared" si="9"/>
        <v/>
      </c>
      <c r="J98" s="128" t="str">
        <f t="shared" si="9"/>
        <v/>
      </c>
      <c r="K98" s="128" t="str">
        <f t="shared" si="9"/>
        <v/>
      </c>
      <c r="L98" s="128" t="str">
        <f t="shared" si="9"/>
        <v/>
      </c>
      <c r="M98" s="128" t="str">
        <f t="shared" si="9"/>
        <v/>
      </c>
      <c r="N98" s="128" t="str">
        <f t="shared" si="9"/>
        <v/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 t="str">
        <f t="shared" si="7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 t="str">
        <f t="shared" si="9"/>
        <v/>
      </c>
      <c r="I99" s="128" t="str">
        <f t="shared" si="9"/>
        <v/>
      </c>
      <c r="J99" s="128" t="str">
        <f t="shared" si="9"/>
        <v/>
      </c>
      <c r="K99" s="128" t="str">
        <f t="shared" si="9"/>
        <v/>
      </c>
      <c r="L99" s="128" t="str">
        <f t="shared" si="9"/>
        <v/>
      </c>
      <c r="M99" s="128" t="str">
        <f t="shared" si="9"/>
        <v/>
      </c>
      <c r="N99" s="128" t="str">
        <f t="shared" si="9"/>
        <v/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 t="str">
        <f t="shared" si="7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 t="str">
        <f t="shared" si="9"/>
        <v/>
      </c>
      <c r="I100" s="128" t="str">
        <f t="shared" si="9"/>
        <v/>
      </c>
      <c r="J100" s="128" t="str">
        <f t="shared" si="9"/>
        <v/>
      </c>
      <c r="K100" s="128" t="str">
        <f t="shared" si="9"/>
        <v/>
      </c>
      <c r="L100" s="128" t="str">
        <f t="shared" si="9"/>
        <v/>
      </c>
      <c r="M100" s="128" t="str">
        <f t="shared" si="9"/>
        <v/>
      </c>
      <c r="N100" s="128" t="str">
        <f t="shared" si="9"/>
        <v/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 t="str">
        <f t="shared" si="7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 t="str">
        <f t="shared" si="9"/>
        <v/>
      </c>
      <c r="I101" s="128" t="str">
        <f t="shared" si="9"/>
        <v/>
      </c>
      <c r="J101" s="128" t="str">
        <f t="shared" si="9"/>
        <v/>
      </c>
      <c r="K101" s="128" t="str">
        <f t="shared" si="9"/>
        <v/>
      </c>
      <c r="L101" s="128" t="str">
        <f t="shared" si="9"/>
        <v/>
      </c>
      <c r="M101" s="128" t="str">
        <f t="shared" si="9"/>
        <v/>
      </c>
      <c r="N101" s="128" t="str">
        <f t="shared" si="9"/>
        <v/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 t="str">
        <f t="shared" si="7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 t="str">
        <f t="shared" si="9"/>
        <v/>
      </c>
      <c r="I102" s="128" t="str">
        <f t="shared" si="9"/>
        <v/>
      </c>
      <c r="J102" s="128" t="str">
        <f t="shared" si="9"/>
        <v/>
      </c>
      <c r="K102" s="128" t="str">
        <f t="shared" si="9"/>
        <v/>
      </c>
      <c r="L102" s="128" t="str">
        <f t="shared" si="9"/>
        <v/>
      </c>
      <c r="M102" s="128" t="str">
        <f t="shared" si="9"/>
        <v/>
      </c>
      <c r="N102" s="128" t="str">
        <f t="shared" si="9"/>
        <v/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 t="str">
        <f t="shared" si="7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6.9</v>
      </c>
      <c r="G103" s="128">
        <f t="shared" si="9"/>
        <v>6.1</v>
      </c>
      <c r="H103" s="128">
        <f t="shared" si="9"/>
        <v>6.2</v>
      </c>
      <c r="I103" s="128">
        <f t="shared" si="9"/>
        <v>5.2</v>
      </c>
      <c r="J103" s="128">
        <f t="shared" si="9"/>
        <v>4.4000000000000004</v>
      </c>
      <c r="K103" s="128">
        <f t="shared" si="9"/>
        <v>4</v>
      </c>
      <c r="L103" s="128">
        <f t="shared" si="9"/>
        <v>4.5999999999999996</v>
      </c>
      <c r="M103" s="128">
        <f t="shared" si="9"/>
        <v>4.0999999999999996</v>
      </c>
      <c r="N103" s="128">
        <f t="shared" si="9"/>
        <v>4.5</v>
      </c>
      <c r="O103" s="128">
        <f t="shared" si="9"/>
        <v>4.5999999999999996</v>
      </c>
      <c r="P103" s="128">
        <f t="shared" si="9"/>
        <v>5.0999999999999996</v>
      </c>
      <c r="Q103" s="128">
        <f t="shared" si="9"/>
        <v>9.1</v>
      </c>
      <c r="R103" s="126">
        <f t="shared" si="7"/>
        <v>5.3999999999999995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 t="str">
        <f t="shared" si="9"/>
        <v/>
      </c>
      <c r="I104" s="128" t="str">
        <f t="shared" si="9"/>
        <v/>
      </c>
      <c r="J104" s="128" t="str">
        <f t="shared" si="9"/>
        <v/>
      </c>
      <c r="K104" s="128" t="str">
        <f t="shared" si="9"/>
        <v/>
      </c>
      <c r="L104" s="128" t="str">
        <f t="shared" si="9"/>
        <v/>
      </c>
      <c r="M104" s="128" t="str">
        <f t="shared" si="9"/>
        <v/>
      </c>
      <c r="N104" s="128" t="str">
        <f t="shared" si="9"/>
        <v/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 t="str">
        <f t="shared" si="7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 t="str">
        <f t="shared" si="9"/>
        <v/>
      </c>
      <c r="I105" s="128" t="str">
        <f t="shared" si="9"/>
        <v/>
      </c>
      <c r="J105" s="128" t="str">
        <f t="shared" si="9"/>
        <v/>
      </c>
      <c r="K105" s="128" t="str">
        <f t="shared" si="9"/>
        <v/>
      </c>
      <c r="L105" s="128" t="str">
        <f t="shared" si="9"/>
        <v/>
      </c>
      <c r="M105" s="128" t="str">
        <f t="shared" si="9"/>
        <v/>
      </c>
      <c r="N105" s="128" t="str">
        <f t="shared" si="9"/>
        <v/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 t="str">
        <f t="shared" si="7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 t="str">
        <f t="shared" si="9"/>
        <v/>
      </c>
      <c r="I106" s="128" t="str">
        <f t="shared" si="9"/>
        <v/>
      </c>
      <c r="J106" s="128" t="str">
        <f t="shared" si="9"/>
        <v/>
      </c>
      <c r="K106" s="128" t="str">
        <f t="shared" si="9"/>
        <v/>
      </c>
      <c r="L106" s="128" t="str">
        <f t="shared" si="9"/>
        <v/>
      </c>
      <c r="M106" s="128" t="str">
        <f t="shared" si="9"/>
        <v/>
      </c>
      <c r="N106" s="128" t="str">
        <f t="shared" si="9"/>
        <v/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 t="str">
        <f t="shared" si="7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 t="str">
        <f t="shared" si="9"/>
        <v/>
      </c>
      <c r="I107" s="128" t="str">
        <f t="shared" si="9"/>
        <v/>
      </c>
      <c r="J107" s="128" t="str">
        <f t="shared" si="9"/>
        <v/>
      </c>
      <c r="K107" s="128" t="str">
        <f t="shared" si="9"/>
        <v/>
      </c>
      <c r="L107" s="128" t="str">
        <f t="shared" si="9"/>
        <v/>
      </c>
      <c r="M107" s="128" t="str">
        <f t="shared" si="9"/>
        <v/>
      </c>
      <c r="N107" s="128" t="str">
        <f t="shared" si="9"/>
        <v/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 t="str">
        <f t="shared" si="7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 t="str">
        <f t="shared" si="9"/>
        <v/>
      </c>
      <c r="I108" s="128" t="str">
        <f t="shared" si="9"/>
        <v/>
      </c>
      <c r="J108" s="128" t="str">
        <f t="shared" si="9"/>
        <v/>
      </c>
      <c r="K108" s="128" t="str">
        <f t="shared" si="9"/>
        <v/>
      </c>
      <c r="L108" s="128" t="str">
        <f t="shared" si="9"/>
        <v/>
      </c>
      <c r="M108" s="128" t="str">
        <f t="shared" si="9"/>
        <v/>
      </c>
      <c r="N108" s="128" t="str">
        <f t="shared" si="9"/>
        <v/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 t="str">
        <f t="shared" si="7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 t="str">
        <f t="shared" si="9"/>
        <v/>
      </c>
      <c r="I109" s="128" t="str">
        <f t="shared" si="9"/>
        <v/>
      </c>
      <c r="J109" s="128" t="str">
        <f t="shared" si="9"/>
        <v/>
      </c>
      <c r="K109" s="128" t="str">
        <f t="shared" si="9"/>
        <v/>
      </c>
      <c r="L109" s="128" t="str">
        <f t="shared" si="9"/>
        <v/>
      </c>
      <c r="M109" s="128" t="str">
        <f t="shared" si="9"/>
        <v/>
      </c>
      <c r="N109" s="128" t="str">
        <f t="shared" si="9"/>
        <v/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 t="str">
        <f t="shared" si="7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 t="str">
        <f t="shared" si="9"/>
        <v/>
      </c>
      <c r="I110" s="128" t="str">
        <f t="shared" si="9"/>
        <v/>
      </c>
      <c r="J110" s="128" t="str">
        <f t="shared" si="9"/>
        <v/>
      </c>
      <c r="K110" s="128" t="str">
        <f t="shared" si="9"/>
        <v/>
      </c>
      <c r="L110" s="128" t="str">
        <f t="shared" si="9"/>
        <v/>
      </c>
      <c r="M110" s="128" t="str">
        <f t="shared" si="9"/>
        <v/>
      </c>
      <c r="N110" s="128" t="str">
        <f t="shared" si="9"/>
        <v/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 t="str">
        <f t="shared" si="7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0.4</v>
      </c>
      <c r="G111" s="128">
        <f t="shared" si="9"/>
        <v>0.3</v>
      </c>
      <c r="H111" s="128">
        <f t="shared" si="9"/>
        <v>0.4</v>
      </c>
      <c r="I111" s="128">
        <f t="shared" si="9"/>
        <v>0.4</v>
      </c>
      <c r="J111" s="128">
        <f t="shared" si="9"/>
        <v>0.4</v>
      </c>
      <c r="K111" s="128">
        <f t="shared" si="9"/>
        <v>0.3</v>
      </c>
      <c r="L111" s="128">
        <f t="shared" si="9"/>
        <v>0.3</v>
      </c>
      <c r="M111" s="128">
        <f t="shared" si="9"/>
        <v>0.5</v>
      </c>
      <c r="N111" s="128">
        <f t="shared" si="9"/>
        <v>0.5</v>
      </c>
      <c r="O111" s="128">
        <f t="shared" si="9"/>
        <v>0.4</v>
      </c>
      <c r="P111" s="128">
        <f t="shared" si="9"/>
        <v>0.3</v>
      </c>
      <c r="Q111" s="128">
        <f t="shared" si="9"/>
        <v>0.5</v>
      </c>
      <c r="R111" s="126">
        <f t="shared" si="7"/>
        <v>0.39166666666666661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7.72</v>
      </c>
      <c r="G112" s="128">
        <f t="shared" si="9"/>
        <v>7.79</v>
      </c>
      <c r="H112" s="128">
        <f t="shared" si="9"/>
        <v>7.75</v>
      </c>
      <c r="I112" s="128">
        <f t="shared" si="9"/>
        <v>7.67</v>
      </c>
      <c r="J112" s="128">
        <f t="shared" si="9"/>
        <v>7.53</v>
      </c>
      <c r="K112" s="128">
        <f t="shared" si="9"/>
        <v>7.6</v>
      </c>
      <c r="L112" s="128">
        <f t="shared" si="9"/>
        <v>7.72</v>
      </c>
      <c r="M112" s="128">
        <f t="shared" si="9"/>
        <v>8.15</v>
      </c>
      <c r="N112" s="128">
        <f t="shared" si="9"/>
        <v>8.0500000000000007</v>
      </c>
      <c r="O112" s="128">
        <f t="shared" si="9"/>
        <v>8.16</v>
      </c>
      <c r="P112" s="128">
        <f t="shared" si="9"/>
        <v>8.1</v>
      </c>
      <c r="Q112" s="128">
        <f t="shared" si="9"/>
        <v>7.85</v>
      </c>
      <c r="R112" s="126">
        <f t="shared" si="7"/>
        <v>7.8408333333333324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>異常なし</v>
      </c>
      <c r="P113" s="128" t="str">
        <f t="shared" si="9"/>
        <v>異常なし</v>
      </c>
      <c r="Q113" s="128" t="str">
        <f t="shared" si="9"/>
        <v>異常なし</v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>異常なし</v>
      </c>
      <c r="P114" s="128" t="str">
        <f t="shared" si="10"/>
        <v>異常なし</v>
      </c>
      <c r="Q114" s="128" t="str">
        <f t="shared" si="10"/>
        <v>異常なし</v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>
        <f t="shared" si="10"/>
        <v>1</v>
      </c>
      <c r="P115" s="128">
        <f t="shared" si="10"/>
        <v>1</v>
      </c>
      <c r="Q115" s="128">
        <f t="shared" si="10"/>
        <v>1</v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>
        <f t="shared" si="10"/>
        <v>0.1</v>
      </c>
      <c r="P116" s="128">
        <f t="shared" si="10"/>
        <v>0.1</v>
      </c>
      <c r="Q116" s="128">
        <f t="shared" si="10"/>
        <v>0.1</v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0.2</v>
      </c>
      <c r="G117" s="117">
        <f t="shared" si="10"/>
        <v>0.2</v>
      </c>
      <c r="H117" s="117">
        <f t="shared" si="10"/>
        <v>0.2</v>
      </c>
      <c r="I117" s="117">
        <f t="shared" si="10"/>
        <v>0.3</v>
      </c>
      <c r="J117" s="117">
        <f t="shared" si="10"/>
        <v>0.2</v>
      </c>
      <c r="K117" s="117">
        <f t="shared" si="10"/>
        <v>0.2</v>
      </c>
      <c r="L117" s="117">
        <f t="shared" si="10"/>
        <v>0.2</v>
      </c>
      <c r="M117" s="117">
        <f t="shared" si="10"/>
        <v>0.3</v>
      </c>
      <c r="N117" s="117">
        <f t="shared" si="10"/>
        <v>0.3</v>
      </c>
      <c r="O117" s="117">
        <f t="shared" si="10"/>
        <v>0.5</v>
      </c>
      <c r="P117" s="117">
        <f t="shared" si="10"/>
        <v>0.5</v>
      </c>
      <c r="Q117" s="117">
        <f t="shared" si="10"/>
        <v>0.3</v>
      </c>
      <c r="R117" s="130">
        <f>IF(AND(F117="",G117="",H117="",I117="",J117="",K117="",L117="",M117="",N117="",O117="",P117="",Q117=""),"",AVERAGE(F117:Q117))</f>
        <v>0.28333333333333333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4" priority="2" stopIfTrue="1" operator="equal">
      <formula>""</formula>
    </cfRule>
  </conditionalFormatting>
  <conditionalFormatting sqref="F2:T58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205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185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 t="s">
        <v>199</v>
      </c>
      <c r="P4" s="28" t="s">
        <v>200</v>
      </c>
      <c r="Q4" s="29" t="s">
        <v>201</v>
      </c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19.5</v>
      </c>
      <c r="I5" s="32">
        <v>25</v>
      </c>
      <c r="J5" s="32">
        <v>27.5</v>
      </c>
      <c r="K5" s="32">
        <v>26</v>
      </c>
      <c r="L5" s="32">
        <v>22</v>
      </c>
      <c r="M5" s="32">
        <v>18</v>
      </c>
      <c r="N5" s="32">
        <v>14.5</v>
      </c>
      <c r="O5" s="32">
        <v>10.5</v>
      </c>
      <c r="P5" s="32">
        <v>9.5</v>
      </c>
      <c r="Q5" s="33">
        <v>10.5</v>
      </c>
      <c r="R5" s="34">
        <v>9.5</v>
      </c>
      <c r="S5" s="34">
        <v>27.5</v>
      </c>
      <c r="T5" s="34">
        <v>18.041666666666668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12.5</v>
      </c>
      <c r="G6" s="40">
        <v>15</v>
      </c>
      <c r="H6" s="40">
        <v>22</v>
      </c>
      <c r="I6" s="40">
        <v>30</v>
      </c>
      <c r="J6" s="40">
        <v>33.5</v>
      </c>
      <c r="K6" s="40">
        <v>30</v>
      </c>
      <c r="L6" s="40">
        <v>21</v>
      </c>
      <c r="M6" s="40">
        <v>9</v>
      </c>
      <c r="N6" s="40">
        <v>7</v>
      </c>
      <c r="O6" s="40">
        <v>1.5</v>
      </c>
      <c r="P6" s="40">
        <v>-0.5</v>
      </c>
      <c r="Q6" s="41">
        <v>7</v>
      </c>
      <c r="R6" s="42">
        <v>-0.5</v>
      </c>
      <c r="S6" s="43">
        <v>33.5</v>
      </c>
      <c r="T6" s="44">
        <v>15.666666666666666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1">
        <v>0</v>
      </c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12</v>
      </c>
      <c r="X7" s="16">
        <f t="shared" ref="X7:X58" si="1">COUNTIF(F7:Q7,"")</f>
        <v>0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 t="s">
        <v>28</v>
      </c>
      <c r="P8" s="62" t="s">
        <v>28</v>
      </c>
      <c r="Q8" s="63" t="s">
        <v>28</v>
      </c>
      <c r="R8" s="64"/>
      <c r="S8" s="65"/>
      <c r="T8" s="66"/>
      <c r="V8" s="16" t="s">
        <v>29</v>
      </c>
      <c r="W8" s="16">
        <f t="shared" si="0"/>
        <v>12</v>
      </c>
      <c r="X8" s="16">
        <f t="shared" si="1"/>
        <v>0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 t="s">
        <v>33</v>
      </c>
      <c r="I9" s="61"/>
      <c r="J9" s="59"/>
      <c r="K9" s="60" t="s">
        <v>33</v>
      </c>
      <c r="L9" s="61"/>
      <c r="M9" s="59"/>
      <c r="N9" s="60" t="s">
        <v>33</v>
      </c>
      <c r="O9" s="62"/>
      <c r="P9" s="62"/>
      <c r="Q9" s="63" t="s">
        <v>33</v>
      </c>
      <c r="R9" s="69" t="s">
        <v>33</v>
      </c>
      <c r="S9" s="70" t="s">
        <v>33</v>
      </c>
      <c r="T9" s="71" t="s">
        <v>33</v>
      </c>
      <c r="V9" s="16" t="s">
        <v>33</v>
      </c>
      <c r="W9" s="16">
        <f t="shared" si="0"/>
        <v>4</v>
      </c>
      <c r="X9" s="16">
        <f t="shared" si="1"/>
        <v>8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 t="s">
        <v>37</v>
      </c>
      <c r="I10" s="61"/>
      <c r="J10" s="59"/>
      <c r="K10" s="60" t="s">
        <v>37</v>
      </c>
      <c r="L10" s="61"/>
      <c r="M10" s="59"/>
      <c r="N10" s="60" t="s">
        <v>37</v>
      </c>
      <c r="O10" s="62"/>
      <c r="P10" s="62"/>
      <c r="Q10" s="63" t="s">
        <v>37</v>
      </c>
      <c r="R10" s="72" t="s">
        <v>37</v>
      </c>
      <c r="S10" s="73" t="s">
        <v>37</v>
      </c>
      <c r="T10" s="74" t="s">
        <v>37</v>
      </c>
      <c r="V10" s="16" t="s">
        <v>37</v>
      </c>
      <c r="W10" s="16">
        <f t="shared" si="0"/>
        <v>4</v>
      </c>
      <c r="X10" s="16">
        <f t="shared" si="1"/>
        <v>8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 t="s">
        <v>41</v>
      </c>
      <c r="I11" s="61"/>
      <c r="J11" s="59"/>
      <c r="K11" s="60" t="s">
        <v>41</v>
      </c>
      <c r="L11" s="61"/>
      <c r="M11" s="59"/>
      <c r="N11" s="60" t="s">
        <v>41</v>
      </c>
      <c r="O11" s="62"/>
      <c r="P11" s="62"/>
      <c r="Q11" s="63" t="s">
        <v>41</v>
      </c>
      <c r="R11" s="75" t="s">
        <v>41</v>
      </c>
      <c r="S11" s="76" t="s">
        <v>41</v>
      </c>
      <c r="T11" s="77" t="s">
        <v>41</v>
      </c>
      <c r="V11" s="16" t="s">
        <v>41</v>
      </c>
      <c r="W11" s="16">
        <f t="shared" si="0"/>
        <v>4</v>
      </c>
      <c r="X11" s="16">
        <f t="shared" si="1"/>
        <v>8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 t="s">
        <v>41</v>
      </c>
      <c r="I12" s="61"/>
      <c r="J12" s="59"/>
      <c r="K12" s="60" t="s">
        <v>41</v>
      </c>
      <c r="L12" s="61"/>
      <c r="M12" s="59"/>
      <c r="N12" s="60" t="s">
        <v>41</v>
      </c>
      <c r="O12" s="62"/>
      <c r="P12" s="62"/>
      <c r="Q12" s="63" t="s">
        <v>41</v>
      </c>
      <c r="R12" s="75" t="s">
        <v>41</v>
      </c>
      <c r="S12" s="76" t="s">
        <v>41</v>
      </c>
      <c r="T12" s="77" t="s">
        <v>41</v>
      </c>
      <c r="V12" s="16" t="s">
        <v>41</v>
      </c>
      <c r="W12" s="16">
        <f t="shared" si="0"/>
        <v>4</v>
      </c>
      <c r="X12" s="16">
        <f t="shared" si="1"/>
        <v>8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 t="s">
        <v>41</v>
      </c>
      <c r="I13" s="61"/>
      <c r="J13" s="59"/>
      <c r="K13" s="60" t="s">
        <v>41</v>
      </c>
      <c r="L13" s="61"/>
      <c r="M13" s="59"/>
      <c r="N13" s="60">
        <v>1E-3</v>
      </c>
      <c r="O13" s="62"/>
      <c r="P13" s="62"/>
      <c r="Q13" s="63" t="s">
        <v>41</v>
      </c>
      <c r="R13" s="75" t="s">
        <v>41</v>
      </c>
      <c r="S13" s="76">
        <v>1E-3</v>
      </c>
      <c r="T13" s="77" t="s">
        <v>41</v>
      </c>
      <c r="V13" s="16" t="s">
        <v>41</v>
      </c>
      <c r="W13" s="16">
        <f t="shared" si="0"/>
        <v>3</v>
      </c>
      <c r="X13" s="16">
        <f t="shared" si="1"/>
        <v>8</v>
      </c>
      <c r="Y13" s="16">
        <f t="shared" si="2"/>
        <v>1</v>
      </c>
      <c r="Z13" s="16">
        <f t="shared" si="3"/>
        <v>1E-3</v>
      </c>
      <c r="AA13" s="16">
        <f t="shared" si="4"/>
        <v>1E-3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58"/>
      <c r="G14" s="59"/>
      <c r="H14" s="60" t="s">
        <v>47</v>
      </c>
      <c r="I14" s="61"/>
      <c r="J14" s="59"/>
      <c r="K14" s="60" t="s">
        <v>47</v>
      </c>
      <c r="L14" s="61"/>
      <c r="M14" s="59"/>
      <c r="N14" s="60" t="s">
        <v>47</v>
      </c>
      <c r="O14" s="62"/>
      <c r="P14" s="62"/>
      <c r="Q14" s="63" t="s">
        <v>47</v>
      </c>
      <c r="R14" s="75" t="s">
        <v>47</v>
      </c>
      <c r="S14" s="76" t="s">
        <v>47</v>
      </c>
      <c r="T14" s="77" t="s">
        <v>47</v>
      </c>
      <c r="V14" s="78" t="s">
        <v>48</v>
      </c>
      <c r="W14" s="16">
        <f t="shared" si="0"/>
        <v>4</v>
      </c>
      <c r="X14" s="16">
        <f t="shared" si="1"/>
        <v>8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 t="s">
        <v>52</v>
      </c>
      <c r="I15" s="61"/>
      <c r="J15" s="59"/>
      <c r="K15" s="60" t="s">
        <v>52</v>
      </c>
      <c r="L15" s="61"/>
      <c r="M15" s="59"/>
      <c r="N15" s="60" t="s">
        <v>52</v>
      </c>
      <c r="O15" s="62"/>
      <c r="P15" s="62"/>
      <c r="Q15" s="63" t="s">
        <v>52</v>
      </c>
      <c r="R15" s="75" t="s">
        <v>52</v>
      </c>
      <c r="S15" s="76" t="s">
        <v>52</v>
      </c>
      <c r="T15" s="77" t="s">
        <v>52</v>
      </c>
      <c r="V15" s="16" t="s">
        <v>53</v>
      </c>
      <c r="W15" s="16">
        <f t="shared" si="0"/>
        <v>4</v>
      </c>
      <c r="X15" s="16">
        <f t="shared" si="1"/>
        <v>8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 t="s">
        <v>41</v>
      </c>
      <c r="I16" s="61"/>
      <c r="J16" s="59"/>
      <c r="K16" s="60" t="s">
        <v>41</v>
      </c>
      <c r="L16" s="61"/>
      <c r="M16" s="59"/>
      <c r="N16" s="60" t="s">
        <v>41</v>
      </c>
      <c r="O16" s="62"/>
      <c r="P16" s="62"/>
      <c r="Q16" s="63" t="s">
        <v>41</v>
      </c>
      <c r="R16" s="75" t="s">
        <v>41</v>
      </c>
      <c r="S16" s="76" t="s">
        <v>41</v>
      </c>
      <c r="T16" s="77" t="s">
        <v>41</v>
      </c>
      <c r="V16" s="16" t="s">
        <v>41</v>
      </c>
      <c r="W16" s="16">
        <f t="shared" si="0"/>
        <v>4</v>
      </c>
      <c r="X16" s="16">
        <f t="shared" si="1"/>
        <v>8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>
        <v>1.42</v>
      </c>
      <c r="I17" s="61"/>
      <c r="J17" s="59"/>
      <c r="K17" s="60">
        <v>1.51</v>
      </c>
      <c r="L17" s="61"/>
      <c r="M17" s="59"/>
      <c r="N17" s="60">
        <v>1.58</v>
      </c>
      <c r="O17" s="62"/>
      <c r="P17" s="62"/>
      <c r="Q17" s="63">
        <v>1.32</v>
      </c>
      <c r="R17" s="79">
        <v>1.32</v>
      </c>
      <c r="S17" s="80">
        <v>1.58</v>
      </c>
      <c r="T17" s="81">
        <v>1.4575</v>
      </c>
      <c r="V17" s="16" t="s">
        <v>58</v>
      </c>
      <c r="W17" s="16">
        <f t="shared" si="0"/>
        <v>0</v>
      </c>
      <c r="X17" s="16">
        <f t="shared" si="1"/>
        <v>8</v>
      </c>
      <c r="Y17" s="16">
        <f t="shared" si="2"/>
        <v>4</v>
      </c>
      <c r="Z17" s="16">
        <f t="shared" si="3"/>
        <v>1.32</v>
      </c>
      <c r="AA17" s="16">
        <f t="shared" si="4"/>
        <v>1.58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>
        <v>7.0000000000000007E-2</v>
      </c>
      <c r="I18" s="61"/>
      <c r="J18" s="59"/>
      <c r="K18" s="60">
        <v>0.08</v>
      </c>
      <c r="L18" s="61"/>
      <c r="M18" s="59"/>
      <c r="N18" s="60">
        <v>7.0000000000000007E-2</v>
      </c>
      <c r="O18" s="62"/>
      <c r="P18" s="62"/>
      <c r="Q18" s="63">
        <v>0.06</v>
      </c>
      <c r="R18" s="79">
        <v>0.06</v>
      </c>
      <c r="S18" s="80">
        <v>0.08</v>
      </c>
      <c r="T18" s="81">
        <v>7.0000000000000007E-2</v>
      </c>
      <c r="V18" s="16" t="s">
        <v>62</v>
      </c>
      <c r="W18" s="16">
        <f t="shared" si="0"/>
        <v>0</v>
      </c>
      <c r="X18" s="16">
        <f t="shared" si="1"/>
        <v>8</v>
      </c>
      <c r="Y18" s="16">
        <f t="shared" si="2"/>
        <v>4</v>
      </c>
      <c r="Z18" s="16">
        <f t="shared" si="3"/>
        <v>0.06</v>
      </c>
      <c r="AA18" s="16">
        <f t="shared" si="4"/>
        <v>0.08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 t="s">
        <v>66</v>
      </c>
      <c r="I19" s="61"/>
      <c r="J19" s="59"/>
      <c r="K19" s="60" t="s">
        <v>66</v>
      </c>
      <c r="L19" s="61"/>
      <c r="M19" s="59"/>
      <c r="N19" s="60" t="s">
        <v>66</v>
      </c>
      <c r="O19" s="62"/>
      <c r="P19" s="62"/>
      <c r="Q19" s="63" t="s">
        <v>66</v>
      </c>
      <c r="R19" s="82" t="s">
        <v>66</v>
      </c>
      <c r="S19" s="83" t="s">
        <v>66</v>
      </c>
      <c r="T19" s="84" t="s">
        <v>66</v>
      </c>
      <c r="V19" s="16" t="s">
        <v>66</v>
      </c>
      <c r="W19" s="16">
        <f t="shared" si="0"/>
        <v>4</v>
      </c>
      <c r="X19" s="16">
        <f t="shared" si="1"/>
        <v>8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 t="s">
        <v>70</v>
      </c>
      <c r="I20" s="61"/>
      <c r="J20" s="59"/>
      <c r="K20" s="60" t="s">
        <v>70</v>
      </c>
      <c r="L20" s="61"/>
      <c r="M20" s="59"/>
      <c r="N20" s="60" t="s">
        <v>70</v>
      </c>
      <c r="O20" s="62"/>
      <c r="P20" s="62"/>
      <c r="Q20" s="63" t="s">
        <v>70</v>
      </c>
      <c r="R20" s="69" t="s">
        <v>70</v>
      </c>
      <c r="S20" s="70" t="s">
        <v>70</v>
      </c>
      <c r="T20" s="71" t="s">
        <v>70</v>
      </c>
      <c r="V20" s="16" t="s">
        <v>70</v>
      </c>
      <c r="W20" s="16">
        <f t="shared" si="0"/>
        <v>4</v>
      </c>
      <c r="X20" s="16">
        <f t="shared" si="1"/>
        <v>8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 t="s">
        <v>74</v>
      </c>
      <c r="I21" s="61"/>
      <c r="J21" s="59"/>
      <c r="K21" s="60" t="s">
        <v>74</v>
      </c>
      <c r="L21" s="61"/>
      <c r="M21" s="59"/>
      <c r="N21" s="60" t="s">
        <v>74</v>
      </c>
      <c r="O21" s="62"/>
      <c r="P21" s="62"/>
      <c r="Q21" s="63" t="s">
        <v>74</v>
      </c>
      <c r="R21" s="75" t="s">
        <v>74</v>
      </c>
      <c r="S21" s="76" t="s">
        <v>74</v>
      </c>
      <c r="T21" s="77" t="s">
        <v>74</v>
      </c>
      <c r="V21" s="16" t="s">
        <v>74</v>
      </c>
      <c r="W21" s="16">
        <f t="shared" si="0"/>
        <v>4</v>
      </c>
      <c r="X21" s="16">
        <f t="shared" si="1"/>
        <v>8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 t="s">
        <v>47</v>
      </c>
      <c r="I22" s="61"/>
      <c r="J22" s="59"/>
      <c r="K22" s="60" t="s">
        <v>47</v>
      </c>
      <c r="L22" s="61"/>
      <c r="M22" s="59"/>
      <c r="N22" s="60" t="s">
        <v>47</v>
      </c>
      <c r="O22" s="62"/>
      <c r="P22" s="62"/>
      <c r="Q22" s="63" t="s">
        <v>47</v>
      </c>
      <c r="R22" s="75" t="s">
        <v>47</v>
      </c>
      <c r="S22" s="76" t="s">
        <v>47</v>
      </c>
      <c r="T22" s="77" t="s">
        <v>47</v>
      </c>
      <c r="V22" s="16" t="s">
        <v>47</v>
      </c>
      <c r="W22" s="16">
        <f t="shared" si="0"/>
        <v>4</v>
      </c>
      <c r="X22" s="16">
        <f t="shared" si="1"/>
        <v>8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 t="s">
        <v>41</v>
      </c>
      <c r="I23" s="61"/>
      <c r="J23" s="59"/>
      <c r="K23" s="60" t="s">
        <v>41</v>
      </c>
      <c r="L23" s="61"/>
      <c r="M23" s="59"/>
      <c r="N23" s="60" t="s">
        <v>41</v>
      </c>
      <c r="O23" s="62"/>
      <c r="P23" s="62"/>
      <c r="Q23" s="63" t="s">
        <v>41</v>
      </c>
      <c r="R23" s="75" t="s">
        <v>41</v>
      </c>
      <c r="S23" s="76" t="s">
        <v>41</v>
      </c>
      <c r="T23" s="77" t="s">
        <v>41</v>
      </c>
      <c r="V23" s="16" t="s">
        <v>41</v>
      </c>
      <c r="W23" s="16">
        <f t="shared" si="0"/>
        <v>4</v>
      </c>
      <c r="X23" s="16">
        <f t="shared" si="1"/>
        <v>8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 t="s">
        <v>41</v>
      </c>
      <c r="I24" s="61"/>
      <c r="J24" s="59"/>
      <c r="K24" s="60" t="s">
        <v>41</v>
      </c>
      <c r="L24" s="61"/>
      <c r="M24" s="59"/>
      <c r="N24" s="60" t="s">
        <v>41</v>
      </c>
      <c r="O24" s="62"/>
      <c r="P24" s="62"/>
      <c r="Q24" s="63" t="s">
        <v>41</v>
      </c>
      <c r="R24" s="75" t="s">
        <v>41</v>
      </c>
      <c r="S24" s="76" t="s">
        <v>41</v>
      </c>
      <c r="T24" s="77" t="s">
        <v>41</v>
      </c>
      <c r="V24" s="16" t="s">
        <v>41</v>
      </c>
      <c r="W24" s="16">
        <f t="shared" si="0"/>
        <v>4</v>
      </c>
      <c r="X24" s="16">
        <f t="shared" si="1"/>
        <v>8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 t="s">
        <v>41</v>
      </c>
      <c r="I25" s="61"/>
      <c r="J25" s="59"/>
      <c r="K25" s="60" t="s">
        <v>41</v>
      </c>
      <c r="L25" s="61"/>
      <c r="M25" s="59"/>
      <c r="N25" s="60" t="s">
        <v>41</v>
      </c>
      <c r="O25" s="62"/>
      <c r="P25" s="62"/>
      <c r="Q25" s="63" t="s">
        <v>41</v>
      </c>
      <c r="R25" s="75" t="s">
        <v>41</v>
      </c>
      <c r="S25" s="76" t="s">
        <v>41</v>
      </c>
      <c r="T25" s="77" t="s">
        <v>41</v>
      </c>
      <c r="V25" s="16" t="s">
        <v>41</v>
      </c>
      <c r="W25" s="16">
        <f t="shared" si="0"/>
        <v>4</v>
      </c>
      <c r="X25" s="16">
        <f t="shared" si="1"/>
        <v>8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 t="s">
        <v>41</v>
      </c>
      <c r="I26" s="61"/>
      <c r="J26" s="59"/>
      <c r="K26" s="60" t="s">
        <v>41</v>
      </c>
      <c r="L26" s="61"/>
      <c r="M26" s="59"/>
      <c r="N26" s="60" t="s">
        <v>41</v>
      </c>
      <c r="O26" s="62"/>
      <c r="P26" s="62"/>
      <c r="Q26" s="63" t="s">
        <v>41</v>
      </c>
      <c r="R26" s="75" t="s">
        <v>41</v>
      </c>
      <c r="S26" s="76" t="s">
        <v>41</v>
      </c>
      <c r="T26" s="77" t="s">
        <v>41</v>
      </c>
      <c r="V26" s="16" t="s">
        <v>41</v>
      </c>
      <c r="W26" s="16">
        <f t="shared" si="0"/>
        <v>4</v>
      </c>
      <c r="X26" s="16">
        <f t="shared" si="1"/>
        <v>8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 t="s">
        <v>85</v>
      </c>
      <c r="I27" s="61"/>
      <c r="J27" s="59"/>
      <c r="K27" s="60">
        <v>0.06</v>
      </c>
      <c r="L27" s="61"/>
      <c r="M27" s="59"/>
      <c r="N27" s="60" t="s">
        <v>85</v>
      </c>
      <c r="O27" s="62"/>
      <c r="P27" s="62"/>
      <c r="Q27" s="63" t="s">
        <v>85</v>
      </c>
      <c r="R27" s="79" t="s">
        <v>85</v>
      </c>
      <c r="S27" s="80">
        <v>0.06</v>
      </c>
      <c r="T27" s="81" t="s">
        <v>85</v>
      </c>
      <c r="V27" s="16" t="s">
        <v>85</v>
      </c>
      <c r="W27" s="16">
        <f t="shared" si="0"/>
        <v>3</v>
      </c>
      <c r="X27" s="16">
        <f t="shared" si="1"/>
        <v>8</v>
      </c>
      <c r="Y27" s="16">
        <f t="shared" si="2"/>
        <v>1</v>
      </c>
      <c r="Z27" s="16">
        <f t="shared" si="3"/>
        <v>0.06</v>
      </c>
      <c r="AA27" s="16">
        <f t="shared" si="4"/>
        <v>0.06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 t="s">
        <v>47</v>
      </c>
      <c r="I28" s="61"/>
      <c r="J28" s="59"/>
      <c r="K28" s="60" t="s">
        <v>47</v>
      </c>
      <c r="L28" s="61"/>
      <c r="M28" s="59"/>
      <c r="N28" s="60" t="s">
        <v>47</v>
      </c>
      <c r="O28" s="62"/>
      <c r="P28" s="62"/>
      <c r="Q28" s="63" t="s">
        <v>47</v>
      </c>
      <c r="R28" s="75" t="s">
        <v>47</v>
      </c>
      <c r="S28" s="76" t="s">
        <v>47</v>
      </c>
      <c r="T28" s="77" t="s">
        <v>47</v>
      </c>
      <c r="V28" s="16" t="s">
        <v>47</v>
      </c>
      <c r="W28" s="16">
        <f t="shared" si="0"/>
        <v>4</v>
      </c>
      <c r="X28" s="16">
        <f t="shared" si="1"/>
        <v>8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 t="s">
        <v>41</v>
      </c>
      <c r="I29" s="61"/>
      <c r="J29" s="59"/>
      <c r="K29" s="60" t="s">
        <v>41</v>
      </c>
      <c r="L29" s="61"/>
      <c r="M29" s="59"/>
      <c r="N29" s="60" t="s">
        <v>41</v>
      </c>
      <c r="O29" s="62"/>
      <c r="P29" s="62"/>
      <c r="Q29" s="63" t="s">
        <v>41</v>
      </c>
      <c r="R29" s="75" t="s">
        <v>41</v>
      </c>
      <c r="S29" s="76" t="s">
        <v>41</v>
      </c>
      <c r="T29" s="77" t="s">
        <v>41</v>
      </c>
      <c r="V29" s="16" t="s">
        <v>41</v>
      </c>
      <c r="W29" s="16">
        <f t="shared" si="0"/>
        <v>4</v>
      </c>
      <c r="X29" s="16">
        <f t="shared" si="1"/>
        <v>8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58"/>
      <c r="G30" s="59"/>
      <c r="H30" s="60" t="s">
        <v>92</v>
      </c>
      <c r="I30" s="61"/>
      <c r="J30" s="59"/>
      <c r="K30" s="60" t="s">
        <v>92</v>
      </c>
      <c r="L30" s="61"/>
      <c r="M30" s="59"/>
      <c r="N30" s="60" t="s">
        <v>92</v>
      </c>
      <c r="O30" s="62"/>
      <c r="P30" s="62"/>
      <c r="Q30" s="63" t="s">
        <v>92</v>
      </c>
      <c r="R30" s="75" t="s">
        <v>92</v>
      </c>
      <c r="S30" s="76" t="s">
        <v>92</v>
      </c>
      <c r="T30" s="77" t="s">
        <v>92</v>
      </c>
      <c r="V30" s="16" t="s">
        <v>93</v>
      </c>
      <c r="W30" s="16">
        <f t="shared" si="0"/>
        <v>4</v>
      </c>
      <c r="X30" s="16">
        <f t="shared" si="1"/>
        <v>8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 t="s">
        <v>41</v>
      </c>
      <c r="I31" s="61"/>
      <c r="J31" s="59"/>
      <c r="K31" s="60" t="s">
        <v>41</v>
      </c>
      <c r="L31" s="61"/>
      <c r="M31" s="59"/>
      <c r="N31" s="60" t="s">
        <v>41</v>
      </c>
      <c r="O31" s="62"/>
      <c r="P31" s="62"/>
      <c r="Q31" s="63" t="s">
        <v>41</v>
      </c>
      <c r="R31" s="75" t="s">
        <v>41</v>
      </c>
      <c r="S31" s="76" t="s">
        <v>41</v>
      </c>
      <c r="T31" s="77" t="s">
        <v>41</v>
      </c>
      <c r="V31" s="16" t="s">
        <v>41</v>
      </c>
      <c r="W31" s="16">
        <f t="shared" si="0"/>
        <v>4</v>
      </c>
      <c r="X31" s="16">
        <f t="shared" si="1"/>
        <v>8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 t="s">
        <v>41</v>
      </c>
      <c r="I32" s="61"/>
      <c r="J32" s="59"/>
      <c r="K32" s="60" t="s">
        <v>41</v>
      </c>
      <c r="L32" s="61"/>
      <c r="M32" s="59"/>
      <c r="N32" s="60" t="s">
        <v>41</v>
      </c>
      <c r="O32" s="62"/>
      <c r="P32" s="62"/>
      <c r="Q32" s="63" t="s">
        <v>41</v>
      </c>
      <c r="R32" s="75" t="s">
        <v>41</v>
      </c>
      <c r="S32" s="76" t="s">
        <v>41</v>
      </c>
      <c r="T32" s="77" t="s">
        <v>41</v>
      </c>
      <c r="V32" s="16" t="s">
        <v>41</v>
      </c>
      <c r="W32" s="16">
        <f t="shared" si="0"/>
        <v>4</v>
      </c>
      <c r="X32" s="16">
        <f t="shared" si="1"/>
        <v>8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 t="s">
        <v>41</v>
      </c>
      <c r="I33" s="61"/>
      <c r="J33" s="59"/>
      <c r="K33" s="60" t="s">
        <v>41</v>
      </c>
      <c r="L33" s="61"/>
      <c r="M33" s="59"/>
      <c r="N33" s="60" t="s">
        <v>41</v>
      </c>
      <c r="O33" s="62"/>
      <c r="P33" s="62"/>
      <c r="Q33" s="63" t="s">
        <v>41</v>
      </c>
      <c r="R33" s="75" t="s">
        <v>41</v>
      </c>
      <c r="S33" s="76" t="s">
        <v>41</v>
      </c>
      <c r="T33" s="77" t="s">
        <v>41</v>
      </c>
      <c r="V33" s="16" t="s">
        <v>41</v>
      </c>
      <c r="W33" s="16">
        <f t="shared" si="0"/>
        <v>4</v>
      </c>
      <c r="X33" s="16">
        <f t="shared" si="1"/>
        <v>8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58"/>
      <c r="G34" s="59"/>
      <c r="H34" s="60" t="s">
        <v>92</v>
      </c>
      <c r="I34" s="61"/>
      <c r="J34" s="59"/>
      <c r="K34" s="60" t="s">
        <v>92</v>
      </c>
      <c r="L34" s="61"/>
      <c r="M34" s="59"/>
      <c r="N34" s="60" t="s">
        <v>92</v>
      </c>
      <c r="O34" s="62"/>
      <c r="P34" s="62"/>
      <c r="Q34" s="63" t="s">
        <v>92</v>
      </c>
      <c r="R34" s="75" t="s">
        <v>92</v>
      </c>
      <c r="S34" s="76" t="s">
        <v>92</v>
      </c>
      <c r="T34" s="77" t="s">
        <v>92</v>
      </c>
      <c r="V34" s="16" t="s">
        <v>93</v>
      </c>
      <c r="W34" s="16">
        <f t="shared" si="0"/>
        <v>4</v>
      </c>
      <c r="X34" s="16">
        <f t="shared" si="1"/>
        <v>8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 t="s">
        <v>41</v>
      </c>
      <c r="I35" s="61"/>
      <c r="J35" s="59"/>
      <c r="K35" s="60" t="s">
        <v>41</v>
      </c>
      <c r="L35" s="61"/>
      <c r="M35" s="59"/>
      <c r="N35" s="60" t="s">
        <v>41</v>
      </c>
      <c r="O35" s="62"/>
      <c r="P35" s="62"/>
      <c r="Q35" s="63" t="s">
        <v>41</v>
      </c>
      <c r="R35" s="75" t="s">
        <v>41</v>
      </c>
      <c r="S35" s="76" t="s">
        <v>41</v>
      </c>
      <c r="T35" s="77" t="s">
        <v>41</v>
      </c>
      <c r="V35" s="16" t="s">
        <v>41</v>
      </c>
      <c r="W35" s="16">
        <f t="shared" si="0"/>
        <v>4</v>
      </c>
      <c r="X35" s="16">
        <f t="shared" si="1"/>
        <v>8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 t="s">
        <v>41</v>
      </c>
      <c r="I36" s="61"/>
      <c r="J36" s="59"/>
      <c r="K36" s="60" t="s">
        <v>41</v>
      </c>
      <c r="L36" s="61"/>
      <c r="M36" s="59"/>
      <c r="N36" s="60" t="s">
        <v>41</v>
      </c>
      <c r="O36" s="62"/>
      <c r="P36" s="62"/>
      <c r="Q36" s="63" t="s">
        <v>41</v>
      </c>
      <c r="R36" s="75" t="s">
        <v>41</v>
      </c>
      <c r="S36" s="76" t="s">
        <v>41</v>
      </c>
      <c r="T36" s="77" t="s">
        <v>41</v>
      </c>
      <c r="V36" s="16" t="s">
        <v>41</v>
      </c>
      <c r="W36" s="16">
        <f t="shared" si="0"/>
        <v>4</v>
      </c>
      <c r="X36" s="16">
        <f t="shared" si="1"/>
        <v>8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 t="s">
        <v>106</v>
      </c>
      <c r="I37" s="61"/>
      <c r="J37" s="59"/>
      <c r="K37" s="60" t="s">
        <v>106</v>
      </c>
      <c r="L37" s="61"/>
      <c r="M37" s="59"/>
      <c r="N37" s="60" t="s">
        <v>106</v>
      </c>
      <c r="O37" s="62"/>
      <c r="P37" s="62"/>
      <c r="Q37" s="63" t="s">
        <v>106</v>
      </c>
      <c r="R37" s="75" t="s">
        <v>106</v>
      </c>
      <c r="S37" s="76" t="s">
        <v>106</v>
      </c>
      <c r="T37" s="77" t="s">
        <v>106</v>
      </c>
      <c r="V37" s="16" t="s">
        <v>106</v>
      </c>
      <c r="W37" s="16">
        <f t="shared" si="0"/>
        <v>4</v>
      </c>
      <c r="X37" s="16">
        <f t="shared" si="1"/>
        <v>8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 t="s">
        <v>109</v>
      </c>
      <c r="I38" s="61"/>
      <c r="J38" s="59"/>
      <c r="K38" s="60">
        <v>0.01</v>
      </c>
      <c r="L38" s="61"/>
      <c r="M38" s="59"/>
      <c r="N38" s="60" t="s">
        <v>109</v>
      </c>
      <c r="O38" s="62"/>
      <c r="P38" s="62"/>
      <c r="Q38" s="63" t="s">
        <v>109</v>
      </c>
      <c r="R38" s="79" t="s">
        <v>109</v>
      </c>
      <c r="S38" s="80">
        <v>0.01</v>
      </c>
      <c r="T38" s="81" t="s">
        <v>109</v>
      </c>
      <c r="V38" s="16" t="s">
        <v>109</v>
      </c>
      <c r="W38" s="16">
        <f t="shared" si="0"/>
        <v>3</v>
      </c>
      <c r="X38" s="16">
        <f t="shared" si="1"/>
        <v>8</v>
      </c>
      <c r="Y38" s="16">
        <f t="shared" si="2"/>
        <v>1</v>
      </c>
      <c r="Z38" s="16">
        <f t="shared" si="3"/>
        <v>0.01</v>
      </c>
      <c r="AA38" s="16">
        <f t="shared" si="4"/>
        <v>0.01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 t="s">
        <v>109</v>
      </c>
      <c r="I39" s="61"/>
      <c r="J39" s="59"/>
      <c r="K39" s="60" t="s">
        <v>109</v>
      </c>
      <c r="L39" s="61"/>
      <c r="M39" s="59"/>
      <c r="N39" s="60" t="s">
        <v>109</v>
      </c>
      <c r="O39" s="62"/>
      <c r="P39" s="62"/>
      <c r="Q39" s="63" t="s">
        <v>109</v>
      </c>
      <c r="R39" s="79" t="s">
        <v>109</v>
      </c>
      <c r="S39" s="80" t="s">
        <v>109</v>
      </c>
      <c r="T39" s="81" t="s">
        <v>109</v>
      </c>
      <c r="V39" s="16" t="s">
        <v>109</v>
      </c>
      <c r="W39" s="16">
        <f t="shared" si="0"/>
        <v>4</v>
      </c>
      <c r="X39" s="16">
        <f t="shared" si="1"/>
        <v>8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 t="s">
        <v>115</v>
      </c>
      <c r="I40" s="61"/>
      <c r="J40" s="59"/>
      <c r="K40" s="60" t="s">
        <v>115</v>
      </c>
      <c r="L40" s="61"/>
      <c r="M40" s="59"/>
      <c r="N40" s="60" t="s">
        <v>115</v>
      </c>
      <c r="O40" s="62"/>
      <c r="P40" s="62"/>
      <c r="Q40" s="63" t="s">
        <v>115</v>
      </c>
      <c r="R40" s="79" t="s">
        <v>115</v>
      </c>
      <c r="S40" s="80" t="s">
        <v>115</v>
      </c>
      <c r="T40" s="81" t="s">
        <v>115</v>
      </c>
      <c r="V40" s="16" t="s">
        <v>115</v>
      </c>
      <c r="W40" s="16">
        <f t="shared" si="0"/>
        <v>4</v>
      </c>
      <c r="X40" s="16">
        <f t="shared" si="1"/>
        <v>8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 t="s">
        <v>109</v>
      </c>
      <c r="I41" s="61"/>
      <c r="J41" s="59"/>
      <c r="K41" s="60">
        <v>0.01</v>
      </c>
      <c r="L41" s="61"/>
      <c r="M41" s="59"/>
      <c r="N41" s="60">
        <v>0.01</v>
      </c>
      <c r="O41" s="62"/>
      <c r="P41" s="62"/>
      <c r="Q41" s="63">
        <v>0.01</v>
      </c>
      <c r="R41" s="79" t="s">
        <v>109</v>
      </c>
      <c r="S41" s="80">
        <v>0.01</v>
      </c>
      <c r="T41" s="81" t="s">
        <v>109</v>
      </c>
      <c r="V41" s="16" t="s">
        <v>109</v>
      </c>
      <c r="W41" s="16">
        <f t="shared" si="0"/>
        <v>1</v>
      </c>
      <c r="X41" s="16">
        <f t="shared" si="1"/>
        <v>8</v>
      </c>
      <c r="Y41" s="16">
        <f t="shared" si="2"/>
        <v>3</v>
      </c>
      <c r="Z41" s="16">
        <f t="shared" si="3"/>
        <v>0.01</v>
      </c>
      <c r="AA41" s="16">
        <f t="shared" si="4"/>
        <v>0.01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>
        <v>4.9000000000000004</v>
      </c>
      <c r="I42" s="61"/>
      <c r="J42" s="59"/>
      <c r="K42" s="60">
        <v>5.5</v>
      </c>
      <c r="L42" s="61"/>
      <c r="M42" s="59"/>
      <c r="N42" s="60">
        <v>5.6</v>
      </c>
      <c r="O42" s="62"/>
      <c r="P42" s="62"/>
      <c r="Q42" s="63">
        <v>5.2</v>
      </c>
      <c r="R42" s="82">
        <v>4.9000000000000004</v>
      </c>
      <c r="S42" s="83">
        <v>5.6</v>
      </c>
      <c r="T42" s="84">
        <v>5.3</v>
      </c>
      <c r="V42" s="16" t="s">
        <v>66</v>
      </c>
      <c r="W42" s="16">
        <f t="shared" si="0"/>
        <v>0</v>
      </c>
      <c r="X42" s="16">
        <f t="shared" si="1"/>
        <v>8</v>
      </c>
      <c r="Y42" s="16">
        <f t="shared" si="2"/>
        <v>4</v>
      </c>
      <c r="Z42" s="16">
        <f t="shared" si="3"/>
        <v>4.9000000000000004</v>
      </c>
      <c r="AA42" s="16">
        <f t="shared" si="4"/>
        <v>5.6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 t="s">
        <v>74</v>
      </c>
      <c r="I43" s="61"/>
      <c r="J43" s="59"/>
      <c r="K43" s="60" t="s">
        <v>74</v>
      </c>
      <c r="L43" s="61"/>
      <c r="M43" s="59"/>
      <c r="N43" s="60" t="s">
        <v>74</v>
      </c>
      <c r="O43" s="62"/>
      <c r="P43" s="62"/>
      <c r="Q43" s="63" t="s">
        <v>74</v>
      </c>
      <c r="R43" s="75" t="s">
        <v>74</v>
      </c>
      <c r="S43" s="76" t="s">
        <v>74</v>
      </c>
      <c r="T43" s="77" t="s">
        <v>74</v>
      </c>
      <c r="V43" s="16" t="s">
        <v>74</v>
      </c>
      <c r="W43" s="16">
        <f t="shared" si="0"/>
        <v>4</v>
      </c>
      <c r="X43" s="16">
        <f t="shared" si="1"/>
        <v>8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4.2</v>
      </c>
      <c r="G44" s="86">
        <v>4.0999999999999996</v>
      </c>
      <c r="H44" s="86">
        <v>3.6</v>
      </c>
      <c r="I44" s="86">
        <v>3.9</v>
      </c>
      <c r="J44" s="86">
        <v>4.2</v>
      </c>
      <c r="K44" s="86">
        <v>3.6</v>
      </c>
      <c r="L44" s="86">
        <v>4.4000000000000004</v>
      </c>
      <c r="M44" s="86">
        <v>4</v>
      </c>
      <c r="N44" s="86">
        <v>3.9</v>
      </c>
      <c r="O44" s="86">
        <v>4.2</v>
      </c>
      <c r="P44" s="86">
        <v>4.9000000000000004</v>
      </c>
      <c r="Q44" s="87">
        <v>4.5</v>
      </c>
      <c r="R44" s="88">
        <v>3.6</v>
      </c>
      <c r="S44" s="89">
        <v>4.9000000000000004</v>
      </c>
      <c r="T44" s="90">
        <v>4.125</v>
      </c>
      <c r="V44" s="16" t="s">
        <v>123</v>
      </c>
      <c r="W44" s="16">
        <f t="shared" si="0"/>
        <v>0</v>
      </c>
      <c r="X44" s="16">
        <f t="shared" si="1"/>
        <v>0</v>
      </c>
      <c r="Y44" s="16">
        <f t="shared" si="2"/>
        <v>12</v>
      </c>
      <c r="Z44" s="16">
        <f t="shared" si="3"/>
        <v>3.6</v>
      </c>
      <c r="AA44" s="16">
        <f t="shared" si="4"/>
        <v>4.9000000000000004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>
        <v>46</v>
      </c>
      <c r="I45" s="61"/>
      <c r="J45" s="59"/>
      <c r="K45" s="60">
        <v>51</v>
      </c>
      <c r="L45" s="61"/>
      <c r="M45" s="59"/>
      <c r="N45" s="60">
        <v>54</v>
      </c>
      <c r="O45" s="62"/>
      <c r="P45" s="62"/>
      <c r="Q45" s="63">
        <v>48</v>
      </c>
      <c r="R45" s="91">
        <v>46</v>
      </c>
      <c r="S45" s="92">
        <v>54</v>
      </c>
      <c r="T45" s="93">
        <v>49.75</v>
      </c>
      <c r="V45" s="16" t="s">
        <v>127</v>
      </c>
      <c r="W45" s="16">
        <f t="shared" si="0"/>
        <v>0</v>
      </c>
      <c r="X45" s="16">
        <f t="shared" si="1"/>
        <v>8</v>
      </c>
      <c r="Y45" s="16">
        <f t="shared" si="2"/>
        <v>4</v>
      </c>
      <c r="Z45" s="16">
        <f t="shared" si="3"/>
        <v>46</v>
      </c>
      <c r="AA45" s="16">
        <f t="shared" si="4"/>
        <v>54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>
        <v>75</v>
      </c>
      <c r="I46" s="61"/>
      <c r="J46" s="59"/>
      <c r="K46" s="60">
        <v>80</v>
      </c>
      <c r="L46" s="61"/>
      <c r="M46" s="59"/>
      <c r="N46" s="60">
        <v>95</v>
      </c>
      <c r="O46" s="62"/>
      <c r="P46" s="62"/>
      <c r="Q46" s="63">
        <v>92</v>
      </c>
      <c r="R46" s="91">
        <v>75</v>
      </c>
      <c r="S46" s="92">
        <v>95</v>
      </c>
      <c r="T46" s="93">
        <v>85.5</v>
      </c>
      <c r="V46" s="16" t="s">
        <v>127</v>
      </c>
      <c r="W46" s="16">
        <f t="shared" si="0"/>
        <v>0</v>
      </c>
      <c r="X46" s="16">
        <f t="shared" si="1"/>
        <v>8</v>
      </c>
      <c r="Y46" s="16">
        <f t="shared" si="2"/>
        <v>4</v>
      </c>
      <c r="Z46" s="16">
        <f t="shared" si="3"/>
        <v>75</v>
      </c>
      <c r="AA46" s="16">
        <f t="shared" si="4"/>
        <v>95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 t="s">
        <v>58</v>
      </c>
      <c r="I47" s="61"/>
      <c r="J47" s="59"/>
      <c r="K47" s="60" t="s">
        <v>58</v>
      </c>
      <c r="L47" s="61"/>
      <c r="M47" s="59"/>
      <c r="N47" s="60" t="s">
        <v>58</v>
      </c>
      <c r="O47" s="62"/>
      <c r="P47" s="62"/>
      <c r="Q47" s="63" t="s">
        <v>58</v>
      </c>
      <c r="R47" s="79" t="s">
        <v>58</v>
      </c>
      <c r="S47" s="80" t="s">
        <v>58</v>
      </c>
      <c r="T47" s="81" t="s">
        <v>58</v>
      </c>
      <c r="V47" s="16" t="s">
        <v>58</v>
      </c>
      <c r="W47" s="16">
        <f t="shared" si="0"/>
        <v>4</v>
      </c>
      <c r="X47" s="16">
        <f t="shared" si="1"/>
        <v>8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 t="s">
        <v>135</v>
      </c>
      <c r="I48" s="61" t="s">
        <v>135</v>
      </c>
      <c r="J48" s="59" t="s">
        <v>135</v>
      </c>
      <c r="K48" s="60" t="s">
        <v>135</v>
      </c>
      <c r="L48" s="61"/>
      <c r="M48" s="59"/>
      <c r="N48" s="60" t="s">
        <v>135</v>
      </c>
      <c r="O48" s="62"/>
      <c r="P48" s="62"/>
      <c r="Q48" s="63" t="s">
        <v>135</v>
      </c>
      <c r="R48" s="94" t="s">
        <v>135</v>
      </c>
      <c r="S48" s="95" t="s">
        <v>135</v>
      </c>
      <c r="T48" s="96" t="s">
        <v>135</v>
      </c>
      <c r="V48" s="16" t="s">
        <v>135</v>
      </c>
      <c r="W48" s="16">
        <f t="shared" si="0"/>
        <v>6</v>
      </c>
      <c r="X48" s="16">
        <f t="shared" si="1"/>
        <v>6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 t="s">
        <v>135</v>
      </c>
      <c r="I49" s="61" t="s">
        <v>135</v>
      </c>
      <c r="J49" s="59" t="s">
        <v>135</v>
      </c>
      <c r="K49" s="60" t="s">
        <v>135</v>
      </c>
      <c r="L49" s="61"/>
      <c r="M49" s="59"/>
      <c r="N49" s="60" t="s">
        <v>135</v>
      </c>
      <c r="O49" s="62"/>
      <c r="P49" s="62"/>
      <c r="Q49" s="63" t="s">
        <v>135</v>
      </c>
      <c r="R49" s="94" t="s">
        <v>135</v>
      </c>
      <c r="S49" s="95" t="s">
        <v>135</v>
      </c>
      <c r="T49" s="96" t="s">
        <v>135</v>
      </c>
      <c r="V49" s="16" t="s">
        <v>135</v>
      </c>
      <c r="W49" s="16">
        <f t="shared" si="0"/>
        <v>6</v>
      </c>
      <c r="X49" s="16">
        <f t="shared" si="1"/>
        <v>6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 t="s">
        <v>74</v>
      </c>
      <c r="I50" s="61"/>
      <c r="J50" s="59"/>
      <c r="K50" s="60" t="s">
        <v>74</v>
      </c>
      <c r="L50" s="61"/>
      <c r="M50" s="59"/>
      <c r="N50" s="60" t="s">
        <v>74</v>
      </c>
      <c r="O50" s="62"/>
      <c r="P50" s="62"/>
      <c r="Q50" s="63" t="s">
        <v>74</v>
      </c>
      <c r="R50" s="75" t="s">
        <v>74</v>
      </c>
      <c r="S50" s="76" t="s">
        <v>74</v>
      </c>
      <c r="T50" s="77" t="s">
        <v>74</v>
      </c>
      <c r="V50" s="16" t="s">
        <v>74</v>
      </c>
      <c r="W50" s="16">
        <f t="shared" si="0"/>
        <v>4</v>
      </c>
      <c r="X50" s="16">
        <f t="shared" si="1"/>
        <v>8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 t="s">
        <v>141</v>
      </c>
      <c r="I51" s="61"/>
      <c r="J51" s="59"/>
      <c r="K51" s="60" t="s">
        <v>141</v>
      </c>
      <c r="L51" s="61"/>
      <c r="M51" s="59"/>
      <c r="N51" s="60" t="s">
        <v>141</v>
      </c>
      <c r="O51" s="62"/>
      <c r="P51" s="62"/>
      <c r="Q51" s="63" t="s">
        <v>141</v>
      </c>
      <c r="R51" s="69" t="s">
        <v>141</v>
      </c>
      <c r="S51" s="70" t="s">
        <v>141</v>
      </c>
      <c r="T51" s="71" t="s">
        <v>141</v>
      </c>
      <c r="V51" s="16" t="s">
        <v>141</v>
      </c>
      <c r="W51" s="16">
        <f t="shared" si="0"/>
        <v>4</v>
      </c>
      <c r="X51" s="16">
        <f t="shared" si="1"/>
        <v>8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 t="s">
        <v>145</v>
      </c>
      <c r="H52" s="86" t="s">
        <v>145</v>
      </c>
      <c r="I52" s="86" t="s">
        <v>145</v>
      </c>
      <c r="J52" s="86">
        <v>0.3</v>
      </c>
      <c r="K52" s="86" t="s">
        <v>145</v>
      </c>
      <c r="L52" s="86" t="s">
        <v>145</v>
      </c>
      <c r="M52" s="86" t="s">
        <v>145</v>
      </c>
      <c r="N52" s="86" t="s">
        <v>145</v>
      </c>
      <c r="O52" s="86" t="s">
        <v>145</v>
      </c>
      <c r="P52" s="86" t="s">
        <v>145</v>
      </c>
      <c r="Q52" s="87" t="s">
        <v>145</v>
      </c>
      <c r="R52" s="88" t="s">
        <v>145</v>
      </c>
      <c r="S52" s="89">
        <v>0.3</v>
      </c>
      <c r="T52" s="90" t="s">
        <v>145</v>
      </c>
      <c r="V52" s="16" t="s">
        <v>145</v>
      </c>
      <c r="W52" s="16">
        <f t="shared" si="0"/>
        <v>11</v>
      </c>
      <c r="X52" s="16">
        <f t="shared" si="1"/>
        <v>0</v>
      </c>
      <c r="Y52" s="16">
        <f t="shared" si="2"/>
        <v>1</v>
      </c>
      <c r="Z52" s="16">
        <f t="shared" si="3"/>
        <v>0.3</v>
      </c>
      <c r="AA52" s="16">
        <f t="shared" si="4"/>
        <v>0.3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7.32</v>
      </c>
      <c r="G53" s="98">
        <v>7.35</v>
      </c>
      <c r="H53" s="98">
        <v>7.07</v>
      </c>
      <c r="I53" s="98">
        <v>7.27</v>
      </c>
      <c r="J53" s="98">
        <v>7.53</v>
      </c>
      <c r="K53" s="98">
        <v>7.38</v>
      </c>
      <c r="L53" s="98">
        <v>7.28</v>
      </c>
      <c r="M53" s="98">
        <v>7.39</v>
      </c>
      <c r="N53" s="98">
        <v>7.55</v>
      </c>
      <c r="O53" s="98">
        <v>7.68</v>
      </c>
      <c r="P53" s="98">
        <v>7.59</v>
      </c>
      <c r="Q53" s="99">
        <v>7.29</v>
      </c>
      <c r="R53" s="100">
        <v>7.07</v>
      </c>
      <c r="S53" s="101">
        <v>7.68</v>
      </c>
      <c r="T53" s="102">
        <v>7.3916666666666666</v>
      </c>
      <c r="W53" s="16">
        <f t="shared" si="0"/>
        <v>0</v>
      </c>
      <c r="X53" s="16">
        <f t="shared" si="1"/>
        <v>0</v>
      </c>
      <c r="Y53" s="16">
        <f t="shared" si="2"/>
        <v>12</v>
      </c>
      <c r="Z53" s="16">
        <f t="shared" si="3"/>
        <v>7.07</v>
      </c>
      <c r="AA53" s="16">
        <f t="shared" si="4"/>
        <v>7.68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 t="s">
        <v>189</v>
      </c>
      <c r="P54" s="62" t="s">
        <v>189</v>
      </c>
      <c r="Q54" s="63" t="s">
        <v>189</v>
      </c>
      <c r="R54" s="64"/>
      <c r="S54" s="65"/>
      <c r="T54" s="66"/>
      <c r="W54" s="16">
        <f t="shared" si="0"/>
        <v>0</v>
      </c>
      <c r="X54" s="16">
        <f t="shared" si="1"/>
        <v>0</v>
      </c>
      <c r="Y54" s="16">
        <f t="shared" si="2"/>
        <v>12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 t="s">
        <v>189</v>
      </c>
      <c r="P55" s="62" t="s">
        <v>189</v>
      </c>
      <c r="Q55" s="63" t="s">
        <v>189</v>
      </c>
      <c r="R55" s="64"/>
      <c r="S55" s="65"/>
      <c r="T55" s="66"/>
      <c r="W55" s="16">
        <f t="shared" si="0"/>
        <v>0</v>
      </c>
      <c r="X55" s="16">
        <f t="shared" si="1"/>
        <v>0</v>
      </c>
      <c r="Y55" s="16">
        <f t="shared" si="2"/>
        <v>12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 t="s">
        <v>127</v>
      </c>
      <c r="P56" s="62" t="s">
        <v>127</v>
      </c>
      <c r="Q56" s="63" t="s">
        <v>127</v>
      </c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0"/>
        <v>12</v>
      </c>
      <c r="X56" s="16">
        <f t="shared" si="1"/>
        <v>0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 t="s">
        <v>66</v>
      </c>
      <c r="P57" s="109" t="s">
        <v>66</v>
      </c>
      <c r="Q57" s="110" t="s">
        <v>66</v>
      </c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12</v>
      </c>
      <c r="X57" s="16">
        <f t="shared" si="1"/>
        <v>0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0.4</v>
      </c>
      <c r="G58" s="116">
        <v>0.4</v>
      </c>
      <c r="H58" s="116">
        <v>0.3</v>
      </c>
      <c r="I58" s="116">
        <v>0.5</v>
      </c>
      <c r="J58" s="116">
        <v>0.5</v>
      </c>
      <c r="K58" s="116">
        <v>0.5</v>
      </c>
      <c r="L58" s="116">
        <v>0.5</v>
      </c>
      <c r="M58" s="116">
        <v>0.5</v>
      </c>
      <c r="N58" s="116">
        <v>0.5</v>
      </c>
      <c r="O58" s="117">
        <v>0.4</v>
      </c>
      <c r="P58" s="117">
        <v>0.4</v>
      </c>
      <c r="Q58" s="118">
        <v>0.4</v>
      </c>
      <c r="R58" s="119">
        <v>0.3</v>
      </c>
      <c r="S58" s="120">
        <v>0.5</v>
      </c>
      <c r="T58" s="121">
        <v>0.44166666666666671</v>
      </c>
      <c r="V58" s="16" t="s">
        <v>127</v>
      </c>
      <c r="W58" s="16">
        <f t="shared" si="0"/>
        <v>0</v>
      </c>
      <c r="X58" s="16">
        <f t="shared" si="1"/>
        <v>0</v>
      </c>
      <c r="Y58" s="16">
        <f t="shared" si="2"/>
        <v>12</v>
      </c>
      <c r="Z58" s="16">
        <f t="shared" si="3"/>
        <v>0.3</v>
      </c>
      <c r="AA58" s="16">
        <f t="shared" si="4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 t="str">
        <f t="shared" si="5"/>
        <v>2026年1月6日</v>
      </c>
      <c r="P63" s="28" t="str">
        <f t="shared" si="5"/>
        <v>2026年2月4日</v>
      </c>
      <c r="Q63" s="28" t="str">
        <f t="shared" si="5"/>
        <v>2026年3月2日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19.5</v>
      </c>
      <c r="I64" s="32">
        <f t="shared" si="5"/>
        <v>25</v>
      </c>
      <c r="J64" s="32">
        <f t="shared" si="5"/>
        <v>27.5</v>
      </c>
      <c r="K64" s="32">
        <f t="shared" si="5"/>
        <v>26</v>
      </c>
      <c r="L64" s="32">
        <f t="shared" si="5"/>
        <v>22</v>
      </c>
      <c r="M64" s="32">
        <f t="shared" si="5"/>
        <v>18</v>
      </c>
      <c r="N64" s="32">
        <f t="shared" si="5"/>
        <v>14.5</v>
      </c>
      <c r="O64" s="32">
        <f t="shared" si="5"/>
        <v>10.5</v>
      </c>
      <c r="P64" s="32">
        <f t="shared" si="5"/>
        <v>9.5</v>
      </c>
      <c r="Q64" s="32">
        <f t="shared" si="5"/>
        <v>10.5</v>
      </c>
      <c r="R64" s="126">
        <f>IF(AND(F64="",G64="",H64="",I64="",J64="",K64="",L64="",M64="",N64="",O64="",P64="",Q64=""),"",AVERAGE(F64:Q64))</f>
        <v>18.041666666666668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12.5</v>
      </c>
      <c r="G65" s="32">
        <f t="shared" si="5"/>
        <v>15</v>
      </c>
      <c r="H65" s="32">
        <f t="shared" si="5"/>
        <v>22</v>
      </c>
      <c r="I65" s="32">
        <f t="shared" si="5"/>
        <v>30</v>
      </c>
      <c r="J65" s="32">
        <f t="shared" si="5"/>
        <v>33.5</v>
      </c>
      <c r="K65" s="32">
        <f t="shared" si="5"/>
        <v>30</v>
      </c>
      <c r="L65" s="32">
        <f t="shared" si="5"/>
        <v>21</v>
      </c>
      <c r="M65" s="32">
        <f t="shared" si="5"/>
        <v>9</v>
      </c>
      <c r="N65" s="32">
        <f t="shared" si="5"/>
        <v>7</v>
      </c>
      <c r="O65" s="32">
        <f t="shared" si="5"/>
        <v>1.5</v>
      </c>
      <c r="P65" s="32">
        <f t="shared" si="5"/>
        <v>-0.5</v>
      </c>
      <c r="Q65" s="32">
        <f t="shared" si="5"/>
        <v>7</v>
      </c>
      <c r="R65" s="126">
        <f>IF(AND(F65="",G65="",H65="",I65="",J65="",K65="",L65="",M65="",N65="",O65="",P65="",Q65=""),"",AVERAGE(F65:Q65))</f>
        <v>15.666666666666666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>
        <f t="shared" si="6"/>
        <v>0</v>
      </c>
      <c r="P66" s="128">
        <f t="shared" si="6"/>
        <v>0</v>
      </c>
      <c r="Q66" s="128">
        <f t="shared" si="6"/>
        <v>0</v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>不検出</v>
      </c>
      <c r="P67" s="128" t="str">
        <f t="shared" si="6"/>
        <v>不検出</v>
      </c>
      <c r="Q67" s="128" t="str">
        <f t="shared" si="6"/>
        <v>不検出</v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>
        <f t="shared" si="6"/>
        <v>2.9999999999999997E-4</v>
      </c>
      <c r="I68" s="128" t="str">
        <f t="shared" si="6"/>
        <v/>
      </c>
      <c r="J68" s="128" t="str">
        <f t="shared" si="6"/>
        <v/>
      </c>
      <c r="K68" s="128">
        <f t="shared" si="6"/>
        <v>2.9999999999999997E-4</v>
      </c>
      <c r="L68" s="128" t="str">
        <f t="shared" si="6"/>
        <v/>
      </c>
      <c r="M68" s="128" t="str">
        <f t="shared" si="6"/>
        <v/>
      </c>
      <c r="N68" s="128">
        <f t="shared" si="6"/>
        <v>2.9999999999999997E-4</v>
      </c>
      <c r="O68" s="128" t="str">
        <f t="shared" si="6"/>
        <v/>
      </c>
      <c r="P68" s="128" t="str">
        <f t="shared" si="6"/>
        <v/>
      </c>
      <c r="Q68" s="128">
        <f t="shared" si="6"/>
        <v>2.9999999999999997E-4</v>
      </c>
      <c r="R68" s="12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>
        <f t="shared" si="6"/>
        <v>5.0000000000000002E-5</v>
      </c>
      <c r="I69" s="128" t="str">
        <f t="shared" si="6"/>
        <v/>
      </c>
      <c r="J69" s="128" t="str">
        <f t="shared" si="6"/>
        <v/>
      </c>
      <c r="K69" s="128">
        <f t="shared" si="6"/>
        <v>5.0000000000000002E-5</v>
      </c>
      <c r="L69" s="128" t="str">
        <f t="shared" si="6"/>
        <v/>
      </c>
      <c r="M69" s="128" t="str">
        <f t="shared" si="6"/>
        <v/>
      </c>
      <c r="N69" s="128">
        <f t="shared" si="6"/>
        <v>5.0000000000000002E-5</v>
      </c>
      <c r="O69" s="128" t="str">
        <f t="shared" si="6"/>
        <v/>
      </c>
      <c r="P69" s="128" t="str">
        <f t="shared" si="6"/>
        <v/>
      </c>
      <c r="Q69" s="128">
        <f t="shared" si="6"/>
        <v>5.0000000000000002E-5</v>
      </c>
      <c r="R69" s="126">
        <f t="shared" si="7"/>
        <v>5.0000000000000002E-5</v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>
        <f t="shared" si="6"/>
        <v>1E-3</v>
      </c>
      <c r="I70" s="128" t="str">
        <f t="shared" si="6"/>
        <v/>
      </c>
      <c r="J70" s="128" t="str">
        <f t="shared" si="6"/>
        <v/>
      </c>
      <c r="K70" s="128">
        <f t="shared" si="6"/>
        <v>1E-3</v>
      </c>
      <c r="L70" s="128" t="str">
        <f t="shared" si="6"/>
        <v/>
      </c>
      <c r="M70" s="128" t="str">
        <f t="shared" si="6"/>
        <v/>
      </c>
      <c r="N70" s="128">
        <f t="shared" si="6"/>
        <v>1E-3</v>
      </c>
      <c r="O70" s="128" t="str">
        <f t="shared" si="6"/>
        <v/>
      </c>
      <c r="P70" s="128" t="str">
        <f t="shared" si="6"/>
        <v/>
      </c>
      <c r="Q70" s="128">
        <f t="shared" si="6"/>
        <v>1E-3</v>
      </c>
      <c r="R70" s="126">
        <f t="shared" si="7"/>
        <v>1E-3</v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>
        <f t="shared" si="6"/>
        <v>1E-3</v>
      </c>
      <c r="I71" s="128" t="str">
        <f t="shared" si="6"/>
        <v/>
      </c>
      <c r="J71" s="128" t="str">
        <f t="shared" si="6"/>
        <v/>
      </c>
      <c r="K71" s="128">
        <f t="shared" si="6"/>
        <v>1E-3</v>
      </c>
      <c r="L71" s="128" t="str">
        <f t="shared" si="6"/>
        <v/>
      </c>
      <c r="M71" s="128" t="str">
        <f t="shared" si="6"/>
        <v/>
      </c>
      <c r="N71" s="128">
        <f t="shared" si="6"/>
        <v>1E-3</v>
      </c>
      <c r="O71" s="128" t="str">
        <f t="shared" si="6"/>
        <v/>
      </c>
      <c r="P71" s="128" t="str">
        <f t="shared" si="6"/>
        <v/>
      </c>
      <c r="Q71" s="128">
        <f t="shared" si="6"/>
        <v>1E-3</v>
      </c>
      <c r="R71" s="126">
        <f t="shared" si="7"/>
        <v>1E-3</v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>
        <f t="shared" si="6"/>
        <v>1E-3</v>
      </c>
      <c r="I72" s="128" t="str">
        <f t="shared" si="6"/>
        <v/>
      </c>
      <c r="J72" s="128" t="str">
        <f t="shared" si="6"/>
        <v/>
      </c>
      <c r="K72" s="128">
        <f t="shared" si="6"/>
        <v>1E-3</v>
      </c>
      <c r="L72" s="128" t="str">
        <f t="shared" si="6"/>
        <v/>
      </c>
      <c r="M72" s="128" t="str">
        <f t="shared" si="6"/>
        <v/>
      </c>
      <c r="N72" s="128">
        <f t="shared" si="6"/>
        <v>1E-3</v>
      </c>
      <c r="O72" s="128" t="str">
        <f t="shared" si="6"/>
        <v/>
      </c>
      <c r="P72" s="128" t="str">
        <f t="shared" si="6"/>
        <v/>
      </c>
      <c r="Q72" s="128">
        <f t="shared" si="6"/>
        <v>1E-3</v>
      </c>
      <c r="R72" s="126">
        <f t="shared" si="7"/>
        <v>1E-3</v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>
        <f t="shared" si="6"/>
        <v>2E-3</v>
      </c>
      <c r="I73" s="128" t="str">
        <f t="shared" si="6"/>
        <v/>
      </c>
      <c r="J73" s="128" t="str">
        <f t="shared" si="6"/>
        <v/>
      </c>
      <c r="K73" s="128">
        <f t="shared" si="6"/>
        <v>2E-3</v>
      </c>
      <c r="L73" s="128" t="str">
        <f t="shared" si="6"/>
        <v/>
      </c>
      <c r="M73" s="128" t="str">
        <f t="shared" si="6"/>
        <v/>
      </c>
      <c r="N73" s="128">
        <f t="shared" si="6"/>
        <v>2E-3</v>
      </c>
      <c r="O73" s="128" t="str">
        <f t="shared" si="6"/>
        <v/>
      </c>
      <c r="P73" s="128" t="str">
        <f t="shared" si="6"/>
        <v/>
      </c>
      <c r="Q73" s="128">
        <f t="shared" si="6"/>
        <v>2E-3</v>
      </c>
      <c r="R73" s="126">
        <f t="shared" si="7"/>
        <v>2E-3</v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>
        <f t="shared" si="6"/>
        <v>4.0000000000000001E-3</v>
      </c>
      <c r="I74" s="128" t="str">
        <f t="shared" si="6"/>
        <v/>
      </c>
      <c r="J74" s="128" t="str">
        <f t="shared" si="6"/>
        <v/>
      </c>
      <c r="K74" s="128">
        <f t="shared" si="6"/>
        <v>4.0000000000000001E-3</v>
      </c>
      <c r="L74" s="128" t="str">
        <f t="shared" si="6"/>
        <v/>
      </c>
      <c r="M74" s="128" t="str">
        <f t="shared" si="6"/>
        <v/>
      </c>
      <c r="N74" s="128">
        <f t="shared" si="6"/>
        <v>4.0000000000000001E-3</v>
      </c>
      <c r="O74" s="128" t="str">
        <f t="shared" si="6"/>
        <v/>
      </c>
      <c r="P74" s="128" t="str">
        <f t="shared" si="6"/>
        <v/>
      </c>
      <c r="Q74" s="128">
        <f t="shared" si="6"/>
        <v>4.0000000000000001E-3</v>
      </c>
      <c r="R74" s="126">
        <f t="shared" si="7"/>
        <v>4.0000000000000001E-3</v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>
        <f t="shared" si="6"/>
        <v>1E-3</v>
      </c>
      <c r="I75" s="128" t="str">
        <f t="shared" si="6"/>
        <v/>
      </c>
      <c r="J75" s="128" t="str">
        <f t="shared" si="6"/>
        <v/>
      </c>
      <c r="K75" s="128">
        <f t="shared" si="6"/>
        <v>1E-3</v>
      </c>
      <c r="L75" s="128" t="str">
        <f t="shared" si="6"/>
        <v/>
      </c>
      <c r="M75" s="128" t="str">
        <f t="shared" si="6"/>
        <v/>
      </c>
      <c r="N75" s="128">
        <f t="shared" si="6"/>
        <v>1E-3</v>
      </c>
      <c r="O75" s="128" t="str">
        <f t="shared" si="6"/>
        <v/>
      </c>
      <c r="P75" s="128" t="str">
        <f t="shared" si="6"/>
        <v/>
      </c>
      <c r="Q75" s="128">
        <f t="shared" si="6"/>
        <v>1E-3</v>
      </c>
      <c r="R75" s="126">
        <f t="shared" si="7"/>
        <v>1E-3</v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>
        <f t="shared" si="6"/>
        <v>1.42</v>
      </c>
      <c r="I76" s="128" t="str">
        <f t="shared" si="6"/>
        <v/>
      </c>
      <c r="J76" s="128" t="str">
        <f t="shared" si="6"/>
        <v/>
      </c>
      <c r="K76" s="128">
        <f t="shared" si="6"/>
        <v>1.51</v>
      </c>
      <c r="L76" s="128" t="str">
        <f t="shared" si="6"/>
        <v/>
      </c>
      <c r="M76" s="128" t="str">
        <f t="shared" si="6"/>
        <v/>
      </c>
      <c r="N76" s="128">
        <f t="shared" si="6"/>
        <v>1.58</v>
      </c>
      <c r="O76" s="128" t="str">
        <f t="shared" si="6"/>
        <v/>
      </c>
      <c r="P76" s="128" t="str">
        <f t="shared" si="6"/>
        <v/>
      </c>
      <c r="Q76" s="128">
        <f t="shared" si="6"/>
        <v>1.32</v>
      </c>
      <c r="R76" s="126">
        <f t="shared" si="7"/>
        <v>1.4575</v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>
        <f t="shared" si="6"/>
        <v>7.0000000000000007E-2</v>
      </c>
      <c r="I77" s="128" t="str">
        <f t="shared" si="6"/>
        <v/>
      </c>
      <c r="J77" s="128" t="str">
        <f t="shared" si="6"/>
        <v/>
      </c>
      <c r="K77" s="128">
        <f t="shared" si="6"/>
        <v>0.08</v>
      </c>
      <c r="L77" s="128" t="str">
        <f t="shared" si="6"/>
        <v/>
      </c>
      <c r="M77" s="128" t="str">
        <f t="shared" si="6"/>
        <v/>
      </c>
      <c r="N77" s="128">
        <f t="shared" si="6"/>
        <v>7.0000000000000007E-2</v>
      </c>
      <c r="O77" s="128" t="str">
        <f t="shared" si="6"/>
        <v/>
      </c>
      <c r="P77" s="128" t="str">
        <f t="shared" si="6"/>
        <v/>
      </c>
      <c r="Q77" s="128">
        <f t="shared" si="6"/>
        <v>0.06</v>
      </c>
      <c r="R77" s="126">
        <f t="shared" si="7"/>
        <v>7.0000000000000007E-2</v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>
        <f t="shared" si="6"/>
        <v>0.1</v>
      </c>
      <c r="I78" s="128" t="str">
        <f t="shared" si="6"/>
        <v/>
      </c>
      <c r="J78" s="128" t="str">
        <f t="shared" si="6"/>
        <v/>
      </c>
      <c r="K78" s="128">
        <f t="shared" si="6"/>
        <v>0.1</v>
      </c>
      <c r="L78" s="128" t="str">
        <f t="shared" si="6"/>
        <v/>
      </c>
      <c r="M78" s="128" t="str">
        <f t="shared" si="6"/>
        <v/>
      </c>
      <c r="N78" s="128">
        <f t="shared" si="6"/>
        <v>0.1</v>
      </c>
      <c r="O78" s="128" t="str">
        <f t="shared" si="6"/>
        <v/>
      </c>
      <c r="P78" s="128" t="str">
        <f t="shared" si="6"/>
        <v/>
      </c>
      <c r="Q78" s="128">
        <f t="shared" si="6"/>
        <v>0.1</v>
      </c>
      <c r="R78" s="126">
        <f t="shared" si="7"/>
        <v>0.1</v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>
        <f t="shared" si="6"/>
        <v>2.0000000000000001E-4</v>
      </c>
      <c r="I79" s="128" t="str">
        <f t="shared" si="6"/>
        <v/>
      </c>
      <c r="J79" s="128" t="str">
        <f t="shared" si="6"/>
        <v/>
      </c>
      <c r="K79" s="128">
        <f t="shared" si="6"/>
        <v>2.0000000000000001E-4</v>
      </c>
      <c r="L79" s="128" t="str">
        <f t="shared" si="6"/>
        <v/>
      </c>
      <c r="M79" s="128" t="str">
        <f t="shared" si="6"/>
        <v/>
      </c>
      <c r="N79" s="128">
        <f t="shared" si="6"/>
        <v>2.0000000000000001E-4</v>
      </c>
      <c r="O79" s="128" t="str">
        <f t="shared" si="6"/>
        <v/>
      </c>
      <c r="P79" s="128" t="str">
        <f t="shared" si="6"/>
        <v/>
      </c>
      <c r="Q79" s="128">
        <f t="shared" si="6"/>
        <v>2.0000000000000001E-4</v>
      </c>
      <c r="R79" s="126">
        <f t="shared" si="7"/>
        <v>2.0000000000000001E-4</v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>
        <f t="shared" si="6"/>
        <v>5.0000000000000001E-3</v>
      </c>
      <c r="I80" s="128" t="str">
        <f t="shared" si="6"/>
        <v/>
      </c>
      <c r="J80" s="128" t="str">
        <f t="shared" si="6"/>
        <v/>
      </c>
      <c r="K80" s="128">
        <f t="shared" si="6"/>
        <v>5.0000000000000001E-3</v>
      </c>
      <c r="L80" s="128" t="str">
        <f t="shared" si="6"/>
        <v/>
      </c>
      <c r="M80" s="128" t="str">
        <f t="shared" si="6"/>
        <v/>
      </c>
      <c r="N80" s="128">
        <f t="shared" si="6"/>
        <v>5.0000000000000001E-3</v>
      </c>
      <c r="O80" s="128" t="str">
        <f t="shared" si="6"/>
        <v/>
      </c>
      <c r="P80" s="128" t="str">
        <f t="shared" si="6"/>
        <v/>
      </c>
      <c r="Q80" s="128">
        <f t="shared" si="6"/>
        <v>5.0000000000000001E-3</v>
      </c>
      <c r="R80" s="126">
        <f t="shared" si="7"/>
        <v>5.0000000000000001E-3</v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>
        <f t="shared" si="6"/>
        <v>2E-3</v>
      </c>
      <c r="I81" s="128" t="str">
        <f t="shared" si="6"/>
        <v/>
      </c>
      <c r="J81" s="128" t="str">
        <f t="shared" si="6"/>
        <v/>
      </c>
      <c r="K81" s="128">
        <f t="shared" si="6"/>
        <v>2E-3</v>
      </c>
      <c r="L81" s="128" t="str">
        <f t="shared" si="6"/>
        <v/>
      </c>
      <c r="M81" s="128" t="str">
        <f t="shared" si="6"/>
        <v/>
      </c>
      <c r="N81" s="128">
        <f t="shared" si="6"/>
        <v>2E-3</v>
      </c>
      <c r="O81" s="128" t="str">
        <f t="shared" si="6"/>
        <v/>
      </c>
      <c r="P81" s="128" t="str">
        <f t="shared" si="6"/>
        <v/>
      </c>
      <c r="Q81" s="128">
        <f t="shared" si="6"/>
        <v>2E-3</v>
      </c>
      <c r="R81" s="126">
        <f t="shared" si="7"/>
        <v>2E-3</v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>
        <f t="shared" si="8"/>
        <v>1E-3</v>
      </c>
      <c r="I82" s="128" t="str">
        <f t="shared" si="8"/>
        <v/>
      </c>
      <c r="J82" s="128" t="str">
        <f t="shared" si="8"/>
        <v/>
      </c>
      <c r="K82" s="128">
        <f t="shared" si="8"/>
        <v>1E-3</v>
      </c>
      <c r="L82" s="128" t="str">
        <f t="shared" si="8"/>
        <v/>
      </c>
      <c r="M82" s="128" t="str">
        <f t="shared" si="8"/>
        <v/>
      </c>
      <c r="N82" s="128">
        <f t="shared" si="8"/>
        <v>1E-3</v>
      </c>
      <c r="O82" s="128" t="str">
        <f t="shared" si="8"/>
        <v/>
      </c>
      <c r="P82" s="128" t="str">
        <f t="shared" si="8"/>
        <v/>
      </c>
      <c r="Q82" s="128">
        <f t="shared" si="8"/>
        <v>1E-3</v>
      </c>
      <c r="R82" s="126">
        <f t="shared" si="7"/>
        <v>1E-3</v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>
        <f t="shared" si="8"/>
        <v>1E-3</v>
      </c>
      <c r="I83" s="128" t="str">
        <f t="shared" si="8"/>
        <v/>
      </c>
      <c r="J83" s="128" t="str">
        <f t="shared" si="8"/>
        <v/>
      </c>
      <c r="K83" s="128">
        <f t="shared" si="8"/>
        <v>1E-3</v>
      </c>
      <c r="L83" s="128" t="str">
        <f t="shared" si="8"/>
        <v/>
      </c>
      <c r="M83" s="128" t="str">
        <f t="shared" si="8"/>
        <v/>
      </c>
      <c r="N83" s="128">
        <f t="shared" si="8"/>
        <v>1E-3</v>
      </c>
      <c r="O83" s="128" t="str">
        <f t="shared" si="8"/>
        <v/>
      </c>
      <c r="P83" s="128" t="str">
        <f t="shared" si="8"/>
        <v/>
      </c>
      <c r="Q83" s="128">
        <f t="shared" si="8"/>
        <v>1E-3</v>
      </c>
      <c r="R83" s="126">
        <f t="shared" si="7"/>
        <v>1E-3</v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>
        <f t="shared" si="8"/>
        <v>1E-3</v>
      </c>
      <c r="I84" s="128" t="str">
        <f t="shared" si="8"/>
        <v/>
      </c>
      <c r="J84" s="128" t="str">
        <f t="shared" si="8"/>
        <v/>
      </c>
      <c r="K84" s="128">
        <f t="shared" si="8"/>
        <v>1E-3</v>
      </c>
      <c r="L84" s="128" t="str">
        <f t="shared" si="8"/>
        <v/>
      </c>
      <c r="M84" s="128" t="str">
        <f t="shared" si="8"/>
        <v/>
      </c>
      <c r="N84" s="128">
        <f t="shared" si="8"/>
        <v>1E-3</v>
      </c>
      <c r="O84" s="128" t="str">
        <f t="shared" si="8"/>
        <v/>
      </c>
      <c r="P84" s="128" t="str">
        <f t="shared" si="8"/>
        <v/>
      </c>
      <c r="Q84" s="128">
        <f t="shared" si="8"/>
        <v>1E-3</v>
      </c>
      <c r="R84" s="126">
        <f t="shared" si="7"/>
        <v>1E-3</v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>
        <f t="shared" si="8"/>
        <v>1E-3</v>
      </c>
      <c r="I85" s="128" t="str">
        <f t="shared" si="8"/>
        <v/>
      </c>
      <c r="J85" s="128" t="str">
        <f t="shared" si="8"/>
        <v/>
      </c>
      <c r="K85" s="128">
        <f t="shared" si="8"/>
        <v>1E-3</v>
      </c>
      <c r="L85" s="128" t="str">
        <f t="shared" si="8"/>
        <v/>
      </c>
      <c r="M85" s="128" t="str">
        <f t="shared" si="8"/>
        <v/>
      </c>
      <c r="N85" s="128">
        <f t="shared" si="8"/>
        <v>1E-3</v>
      </c>
      <c r="O85" s="128" t="str">
        <f t="shared" si="8"/>
        <v/>
      </c>
      <c r="P85" s="128" t="str">
        <f t="shared" si="8"/>
        <v/>
      </c>
      <c r="Q85" s="128">
        <f t="shared" si="8"/>
        <v>1E-3</v>
      </c>
      <c r="R85" s="126">
        <f t="shared" si="7"/>
        <v>1E-3</v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>
        <f t="shared" si="8"/>
        <v>0.06</v>
      </c>
      <c r="I86" s="128" t="str">
        <f t="shared" si="8"/>
        <v/>
      </c>
      <c r="J86" s="128" t="str">
        <f t="shared" si="8"/>
        <v/>
      </c>
      <c r="K86" s="128">
        <f t="shared" si="8"/>
        <v>0.06</v>
      </c>
      <c r="L86" s="128" t="str">
        <f t="shared" si="8"/>
        <v/>
      </c>
      <c r="M86" s="128" t="str">
        <f t="shared" si="8"/>
        <v/>
      </c>
      <c r="N86" s="128">
        <f t="shared" si="8"/>
        <v>0.06</v>
      </c>
      <c r="O86" s="128" t="str">
        <f t="shared" si="8"/>
        <v/>
      </c>
      <c r="P86" s="128" t="str">
        <f t="shared" si="8"/>
        <v/>
      </c>
      <c r="Q86" s="128">
        <f t="shared" si="8"/>
        <v>0.06</v>
      </c>
      <c r="R86" s="126">
        <f t="shared" si="7"/>
        <v>0.06</v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>
        <f t="shared" si="8"/>
        <v>2E-3</v>
      </c>
      <c r="I87" s="128" t="str">
        <f t="shared" si="8"/>
        <v/>
      </c>
      <c r="J87" s="128" t="str">
        <f t="shared" si="8"/>
        <v/>
      </c>
      <c r="K87" s="128">
        <f t="shared" si="8"/>
        <v>2E-3</v>
      </c>
      <c r="L87" s="128" t="str">
        <f t="shared" si="8"/>
        <v/>
      </c>
      <c r="M87" s="128" t="str">
        <f t="shared" si="8"/>
        <v/>
      </c>
      <c r="N87" s="128">
        <f t="shared" si="8"/>
        <v>2E-3</v>
      </c>
      <c r="O87" s="128" t="str">
        <f t="shared" si="8"/>
        <v/>
      </c>
      <c r="P87" s="128" t="str">
        <f t="shared" si="8"/>
        <v/>
      </c>
      <c r="Q87" s="128">
        <f t="shared" si="8"/>
        <v>2E-3</v>
      </c>
      <c r="R87" s="126">
        <f t="shared" si="7"/>
        <v>2E-3</v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>
        <f t="shared" si="8"/>
        <v>1E-3</v>
      </c>
      <c r="I88" s="128" t="str">
        <f t="shared" si="8"/>
        <v/>
      </c>
      <c r="J88" s="128" t="str">
        <f t="shared" si="8"/>
        <v/>
      </c>
      <c r="K88" s="128">
        <f t="shared" si="8"/>
        <v>1E-3</v>
      </c>
      <c r="L88" s="128" t="str">
        <f t="shared" si="8"/>
        <v/>
      </c>
      <c r="M88" s="128" t="str">
        <f t="shared" si="8"/>
        <v/>
      </c>
      <c r="N88" s="128">
        <f t="shared" si="8"/>
        <v>1E-3</v>
      </c>
      <c r="O88" s="128" t="str">
        <f t="shared" si="8"/>
        <v/>
      </c>
      <c r="P88" s="128" t="str">
        <f t="shared" si="8"/>
        <v/>
      </c>
      <c r="Q88" s="128">
        <f t="shared" si="8"/>
        <v>1E-3</v>
      </c>
      <c r="R88" s="126">
        <f t="shared" si="7"/>
        <v>1E-3</v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>
        <f t="shared" si="8"/>
        <v>3.0000000000000001E-3</v>
      </c>
      <c r="I89" s="128" t="str">
        <f t="shared" si="8"/>
        <v/>
      </c>
      <c r="J89" s="128" t="str">
        <f t="shared" si="8"/>
        <v/>
      </c>
      <c r="K89" s="128">
        <f t="shared" si="8"/>
        <v>3.0000000000000001E-3</v>
      </c>
      <c r="L89" s="128" t="str">
        <f t="shared" si="8"/>
        <v/>
      </c>
      <c r="M89" s="128" t="str">
        <f t="shared" si="8"/>
        <v/>
      </c>
      <c r="N89" s="128">
        <f t="shared" si="8"/>
        <v>3.0000000000000001E-3</v>
      </c>
      <c r="O89" s="128" t="str">
        <f t="shared" si="8"/>
        <v/>
      </c>
      <c r="P89" s="128" t="str">
        <f t="shared" si="8"/>
        <v/>
      </c>
      <c r="Q89" s="128">
        <f t="shared" si="8"/>
        <v>3.0000000000000001E-3</v>
      </c>
      <c r="R89" s="126">
        <f t="shared" si="7"/>
        <v>3.0000000000000001E-3</v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>
        <f t="shared" si="8"/>
        <v>1E-3</v>
      </c>
      <c r="I90" s="128" t="str">
        <f t="shared" si="8"/>
        <v/>
      </c>
      <c r="J90" s="128" t="str">
        <f t="shared" si="8"/>
        <v/>
      </c>
      <c r="K90" s="128">
        <f t="shared" si="8"/>
        <v>1E-3</v>
      </c>
      <c r="L90" s="128" t="str">
        <f t="shared" si="8"/>
        <v/>
      </c>
      <c r="M90" s="128" t="str">
        <f t="shared" si="8"/>
        <v/>
      </c>
      <c r="N90" s="128">
        <f t="shared" si="8"/>
        <v>1E-3</v>
      </c>
      <c r="O90" s="128" t="str">
        <f t="shared" si="8"/>
        <v/>
      </c>
      <c r="P90" s="128" t="str">
        <f t="shared" si="8"/>
        <v/>
      </c>
      <c r="Q90" s="128">
        <f t="shared" si="8"/>
        <v>1E-3</v>
      </c>
      <c r="R90" s="126">
        <f t="shared" si="7"/>
        <v>1E-3</v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>
        <f t="shared" si="8"/>
        <v>1E-3</v>
      </c>
      <c r="I91" s="128" t="str">
        <f t="shared" si="8"/>
        <v/>
      </c>
      <c r="J91" s="128" t="str">
        <f t="shared" si="8"/>
        <v/>
      </c>
      <c r="K91" s="128">
        <f t="shared" si="8"/>
        <v>1E-3</v>
      </c>
      <c r="L91" s="128" t="str">
        <f t="shared" si="8"/>
        <v/>
      </c>
      <c r="M91" s="128" t="str">
        <f t="shared" si="8"/>
        <v/>
      </c>
      <c r="N91" s="128">
        <f t="shared" si="8"/>
        <v>1E-3</v>
      </c>
      <c r="O91" s="128" t="str">
        <f t="shared" si="8"/>
        <v/>
      </c>
      <c r="P91" s="128" t="str">
        <f t="shared" si="8"/>
        <v/>
      </c>
      <c r="Q91" s="128">
        <f t="shared" si="8"/>
        <v>1E-3</v>
      </c>
      <c r="R91" s="126">
        <f t="shared" si="7"/>
        <v>1E-3</v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>
        <f t="shared" si="8"/>
        <v>1E-3</v>
      </c>
      <c r="I92" s="128" t="str">
        <f t="shared" si="8"/>
        <v/>
      </c>
      <c r="J92" s="128" t="str">
        <f t="shared" si="8"/>
        <v/>
      </c>
      <c r="K92" s="128">
        <f t="shared" si="8"/>
        <v>1E-3</v>
      </c>
      <c r="L92" s="128" t="str">
        <f t="shared" si="8"/>
        <v/>
      </c>
      <c r="M92" s="128" t="str">
        <f t="shared" si="8"/>
        <v/>
      </c>
      <c r="N92" s="128">
        <f t="shared" si="8"/>
        <v>1E-3</v>
      </c>
      <c r="O92" s="128" t="str">
        <f t="shared" si="8"/>
        <v/>
      </c>
      <c r="P92" s="128" t="str">
        <f t="shared" si="8"/>
        <v/>
      </c>
      <c r="Q92" s="128">
        <f t="shared" si="8"/>
        <v>1E-3</v>
      </c>
      <c r="R92" s="126">
        <f t="shared" si="7"/>
        <v>1E-3</v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>
        <f t="shared" si="8"/>
        <v>3.0000000000000001E-3</v>
      </c>
      <c r="I93" s="128" t="str">
        <f t="shared" si="8"/>
        <v/>
      </c>
      <c r="J93" s="128" t="str">
        <f t="shared" si="8"/>
        <v/>
      </c>
      <c r="K93" s="128">
        <f t="shared" si="8"/>
        <v>3.0000000000000001E-3</v>
      </c>
      <c r="L93" s="128" t="str">
        <f t="shared" si="8"/>
        <v/>
      </c>
      <c r="M93" s="128" t="str">
        <f t="shared" si="8"/>
        <v/>
      </c>
      <c r="N93" s="128">
        <f t="shared" si="8"/>
        <v>3.0000000000000001E-3</v>
      </c>
      <c r="O93" s="128" t="str">
        <f t="shared" si="8"/>
        <v/>
      </c>
      <c r="P93" s="128" t="str">
        <f t="shared" si="8"/>
        <v/>
      </c>
      <c r="Q93" s="128">
        <f t="shared" si="8"/>
        <v>3.0000000000000001E-3</v>
      </c>
      <c r="R93" s="126">
        <f t="shared" si="7"/>
        <v>3.0000000000000001E-3</v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>
        <f t="shared" si="8"/>
        <v>1E-3</v>
      </c>
      <c r="I94" s="128" t="str">
        <f t="shared" si="8"/>
        <v/>
      </c>
      <c r="J94" s="128" t="str">
        <f t="shared" si="8"/>
        <v/>
      </c>
      <c r="K94" s="128">
        <f t="shared" si="8"/>
        <v>1E-3</v>
      </c>
      <c r="L94" s="128" t="str">
        <f t="shared" si="8"/>
        <v/>
      </c>
      <c r="M94" s="128" t="str">
        <f t="shared" si="8"/>
        <v/>
      </c>
      <c r="N94" s="128">
        <f t="shared" si="8"/>
        <v>1E-3</v>
      </c>
      <c r="O94" s="128" t="str">
        <f t="shared" si="8"/>
        <v/>
      </c>
      <c r="P94" s="128" t="str">
        <f t="shared" si="8"/>
        <v/>
      </c>
      <c r="Q94" s="128">
        <f t="shared" si="8"/>
        <v>1E-3</v>
      </c>
      <c r="R94" s="126">
        <f t="shared" si="7"/>
        <v>1E-3</v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>
        <f t="shared" si="8"/>
        <v>1E-3</v>
      </c>
      <c r="I95" s="128" t="str">
        <f t="shared" si="8"/>
        <v/>
      </c>
      <c r="J95" s="128" t="str">
        <f t="shared" si="8"/>
        <v/>
      </c>
      <c r="K95" s="128">
        <f t="shared" si="8"/>
        <v>1E-3</v>
      </c>
      <c r="L95" s="128" t="str">
        <f t="shared" si="8"/>
        <v/>
      </c>
      <c r="M95" s="128" t="str">
        <f t="shared" si="8"/>
        <v/>
      </c>
      <c r="N95" s="128">
        <f t="shared" si="8"/>
        <v>1E-3</v>
      </c>
      <c r="O95" s="128" t="str">
        <f t="shared" si="8"/>
        <v/>
      </c>
      <c r="P95" s="128" t="str">
        <f t="shared" si="8"/>
        <v/>
      </c>
      <c r="Q95" s="128">
        <f t="shared" si="8"/>
        <v>1E-3</v>
      </c>
      <c r="R95" s="126">
        <f t="shared" si="7"/>
        <v>1E-3</v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>
        <f t="shared" si="8"/>
        <v>8.0000000000000002E-3</v>
      </c>
      <c r="I96" s="128" t="str">
        <f t="shared" si="8"/>
        <v/>
      </c>
      <c r="J96" s="128" t="str">
        <f t="shared" si="8"/>
        <v/>
      </c>
      <c r="K96" s="128">
        <f t="shared" si="8"/>
        <v>8.0000000000000002E-3</v>
      </c>
      <c r="L96" s="128" t="str">
        <f t="shared" si="8"/>
        <v/>
      </c>
      <c r="M96" s="128" t="str">
        <f t="shared" si="8"/>
        <v/>
      </c>
      <c r="N96" s="128">
        <f t="shared" si="8"/>
        <v>8.0000000000000002E-3</v>
      </c>
      <c r="O96" s="128" t="str">
        <f t="shared" si="8"/>
        <v/>
      </c>
      <c r="P96" s="128" t="str">
        <f t="shared" si="8"/>
        <v/>
      </c>
      <c r="Q96" s="128">
        <f t="shared" si="8"/>
        <v>8.0000000000000002E-3</v>
      </c>
      <c r="R96" s="126">
        <f t="shared" si="7"/>
        <v>8.0000000000000002E-3</v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>
        <f t="shared" si="8"/>
        <v>0.01</v>
      </c>
      <c r="I97" s="128" t="str">
        <f t="shared" si="8"/>
        <v/>
      </c>
      <c r="J97" s="128" t="str">
        <f t="shared" si="8"/>
        <v/>
      </c>
      <c r="K97" s="128">
        <f t="shared" si="8"/>
        <v>0.01</v>
      </c>
      <c r="L97" s="128" t="str">
        <f t="shared" si="8"/>
        <v/>
      </c>
      <c r="M97" s="128" t="str">
        <f t="shared" si="8"/>
        <v/>
      </c>
      <c r="N97" s="128">
        <f t="shared" si="8"/>
        <v>0.01</v>
      </c>
      <c r="O97" s="128" t="str">
        <f t="shared" si="8"/>
        <v/>
      </c>
      <c r="P97" s="128" t="str">
        <f t="shared" si="8"/>
        <v/>
      </c>
      <c r="Q97" s="128">
        <f t="shared" si="8"/>
        <v>0.01</v>
      </c>
      <c r="R97" s="126">
        <f t="shared" si="7"/>
        <v>0.01</v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>
        <f t="shared" si="9"/>
        <v>0.01</v>
      </c>
      <c r="I98" s="128" t="str">
        <f t="shared" si="9"/>
        <v/>
      </c>
      <c r="J98" s="128" t="str">
        <f t="shared" si="9"/>
        <v/>
      </c>
      <c r="K98" s="128">
        <f t="shared" si="9"/>
        <v>0.01</v>
      </c>
      <c r="L98" s="128" t="str">
        <f t="shared" si="9"/>
        <v/>
      </c>
      <c r="M98" s="128" t="str">
        <f t="shared" si="9"/>
        <v/>
      </c>
      <c r="N98" s="128">
        <f t="shared" si="9"/>
        <v>0.01</v>
      </c>
      <c r="O98" s="128" t="str">
        <f t="shared" si="9"/>
        <v/>
      </c>
      <c r="P98" s="128" t="str">
        <f t="shared" si="9"/>
        <v/>
      </c>
      <c r="Q98" s="128">
        <f t="shared" si="9"/>
        <v>0.01</v>
      </c>
      <c r="R98" s="126">
        <f t="shared" si="7"/>
        <v>0.01</v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>
        <f t="shared" si="9"/>
        <v>0.03</v>
      </c>
      <c r="I99" s="128" t="str">
        <f t="shared" si="9"/>
        <v/>
      </c>
      <c r="J99" s="128" t="str">
        <f t="shared" si="9"/>
        <v/>
      </c>
      <c r="K99" s="128">
        <f t="shared" si="9"/>
        <v>0.03</v>
      </c>
      <c r="L99" s="128" t="str">
        <f t="shared" si="9"/>
        <v/>
      </c>
      <c r="M99" s="128" t="str">
        <f t="shared" si="9"/>
        <v/>
      </c>
      <c r="N99" s="128">
        <f t="shared" si="9"/>
        <v>0.03</v>
      </c>
      <c r="O99" s="128" t="str">
        <f t="shared" si="9"/>
        <v/>
      </c>
      <c r="P99" s="128" t="str">
        <f t="shared" si="9"/>
        <v/>
      </c>
      <c r="Q99" s="128">
        <f t="shared" si="9"/>
        <v>0.03</v>
      </c>
      <c r="R99" s="126">
        <f t="shared" si="7"/>
        <v>0.03</v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>
        <f t="shared" si="9"/>
        <v>0.01</v>
      </c>
      <c r="I100" s="128" t="str">
        <f t="shared" si="9"/>
        <v/>
      </c>
      <c r="J100" s="128" t="str">
        <f t="shared" si="9"/>
        <v/>
      </c>
      <c r="K100" s="128">
        <f t="shared" si="9"/>
        <v>0.01</v>
      </c>
      <c r="L100" s="128" t="str">
        <f t="shared" si="9"/>
        <v/>
      </c>
      <c r="M100" s="128" t="str">
        <f t="shared" si="9"/>
        <v/>
      </c>
      <c r="N100" s="128">
        <f t="shared" si="9"/>
        <v>0.01</v>
      </c>
      <c r="O100" s="128" t="str">
        <f t="shared" si="9"/>
        <v/>
      </c>
      <c r="P100" s="128" t="str">
        <f t="shared" si="9"/>
        <v/>
      </c>
      <c r="Q100" s="128">
        <f t="shared" si="9"/>
        <v>0.01</v>
      </c>
      <c r="R100" s="126">
        <f t="shared" si="7"/>
        <v>0.01</v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>
        <f t="shared" si="9"/>
        <v>4.9000000000000004</v>
      </c>
      <c r="I101" s="128" t="str">
        <f t="shared" si="9"/>
        <v/>
      </c>
      <c r="J101" s="128" t="str">
        <f t="shared" si="9"/>
        <v/>
      </c>
      <c r="K101" s="128">
        <f t="shared" si="9"/>
        <v>5.5</v>
      </c>
      <c r="L101" s="128" t="str">
        <f t="shared" si="9"/>
        <v/>
      </c>
      <c r="M101" s="128" t="str">
        <f t="shared" si="9"/>
        <v/>
      </c>
      <c r="N101" s="128">
        <f t="shared" si="9"/>
        <v>5.6</v>
      </c>
      <c r="O101" s="128" t="str">
        <f t="shared" si="9"/>
        <v/>
      </c>
      <c r="P101" s="128" t="str">
        <f t="shared" si="9"/>
        <v/>
      </c>
      <c r="Q101" s="128">
        <f t="shared" si="9"/>
        <v>5.2</v>
      </c>
      <c r="R101" s="126">
        <f t="shared" si="7"/>
        <v>5.3</v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>
        <f t="shared" si="9"/>
        <v>5.0000000000000001E-3</v>
      </c>
      <c r="I102" s="128" t="str">
        <f t="shared" si="9"/>
        <v/>
      </c>
      <c r="J102" s="128" t="str">
        <f t="shared" si="9"/>
        <v/>
      </c>
      <c r="K102" s="128">
        <f t="shared" si="9"/>
        <v>5.0000000000000001E-3</v>
      </c>
      <c r="L102" s="128" t="str">
        <f t="shared" si="9"/>
        <v/>
      </c>
      <c r="M102" s="128" t="str">
        <f t="shared" si="9"/>
        <v/>
      </c>
      <c r="N102" s="128">
        <f t="shared" si="9"/>
        <v>5.0000000000000001E-3</v>
      </c>
      <c r="O102" s="128" t="str">
        <f t="shared" si="9"/>
        <v/>
      </c>
      <c r="P102" s="128" t="str">
        <f t="shared" si="9"/>
        <v/>
      </c>
      <c r="Q102" s="128">
        <f t="shared" si="9"/>
        <v>5.0000000000000001E-3</v>
      </c>
      <c r="R102" s="126">
        <f t="shared" si="7"/>
        <v>5.0000000000000001E-3</v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4.2</v>
      </c>
      <c r="G103" s="128">
        <f t="shared" si="9"/>
        <v>4.0999999999999996</v>
      </c>
      <c r="H103" s="128">
        <f t="shared" si="9"/>
        <v>3.6</v>
      </c>
      <c r="I103" s="128">
        <f t="shared" si="9"/>
        <v>3.9</v>
      </c>
      <c r="J103" s="128">
        <f t="shared" si="9"/>
        <v>4.2</v>
      </c>
      <c r="K103" s="128">
        <f t="shared" si="9"/>
        <v>3.6</v>
      </c>
      <c r="L103" s="128">
        <f t="shared" si="9"/>
        <v>4.4000000000000004</v>
      </c>
      <c r="M103" s="128">
        <f t="shared" si="9"/>
        <v>4</v>
      </c>
      <c r="N103" s="128">
        <f t="shared" si="9"/>
        <v>3.9</v>
      </c>
      <c r="O103" s="128">
        <f t="shared" si="9"/>
        <v>4.2</v>
      </c>
      <c r="P103" s="128">
        <f t="shared" si="9"/>
        <v>4.9000000000000004</v>
      </c>
      <c r="Q103" s="128">
        <f t="shared" si="9"/>
        <v>4.5</v>
      </c>
      <c r="R103" s="126">
        <f t="shared" si="7"/>
        <v>4.125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>
        <f t="shared" si="9"/>
        <v>46</v>
      </c>
      <c r="I104" s="128" t="str">
        <f t="shared" si="9"/>
        <v/>
      </c>
      <c r="J104" s="128" t="str">
        <f t="shared" si="9"/>
        <v/>
      </c>
      <c r="K104" s="128">
        <f t="shared" si="9"/>
        <v>51</v>
      </c>
      <c r="L104" s="128" t="str">
        <f t="shared" si="9"/>
        <v/>
      </c>
      <c r="M104" s="128" t="str">
        <f t="shared" si="9"/>
        <v/>
      </c>
      <c r="N104" s="128">
        <f t="shared" si="9"/>
        <v>54</v>
      </c>
      <c r="O104" s="128" t="str">
        <f t="shared" si="9"/>
        <v/>
      </c>
      <c r="P104" s="128" t="str">
        <f t="shared" si="9"/>
        <v/>
      </c>
      <c r="Q104" s="128">
        <f t="shared" si="9"/>
        <v>48</v>
      </c>
      <c r="R104" s="126">
        <f t="shared" si="7"/>
        <v>49.75</v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>
        <f t="shared" si="9"/>
        <v>75</v>
      </c>
      <c r="I105" s="128" t="str">
        <f t="shared" si="9"/>
        <v/>
      </c>
      <c r="J105" s="128" t="str">
        <f t="shared" si="9"/>
        <v/>
      </c>
      <c r="K105" s="128">
        <f t="shared" si="9"/>
        <v>80</v>
      </c>
      <c r="L105" s="128" t="str">
        <f t="shared" si="9"/>
        <v/>
      </c>
      <c r="M105" s="128" t="str">
        <f t="shared" si="9"/>
        <v/>
      </c>
      <c r="N105" s="128">
        <f t="shared" si="9"/>
        <v>95</v>
      </c>
      <c r="O105" s="128" t="str">
        <f t="shared" si="9"/>
        <v/>
      </c>
      <c r="P105" s="128" t="str">
        <f t="shared" si="9"/>
        <v/>
      </c>
      <c r="Q105" s="128">
        <f t="shared" si="9"/>
        <v>92</v>
      </c>
      <c r="R105" s="126">
        <f t="shared" si="7"/>
        <v>85.5</v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>
        <f t="shared" si="9"/>
        <v>0.02</v>
      </c>
      <c r="I106" s="128" t="str">
        <f t="shared" si="9"/>
        <v/>
      </c>
      <c r="J106" s="128" t="str">
        <f t="shared" si="9"/>
        <v/>
      </c>
      <c r="K106" s="128">
        <f t="shared" si="9"/>
        <v>0.02</v>
      </c>
      <c r="L106" s="128" t="str">
        <f t="shared" si="9"/>
        <v/>
      </c>
      <c r="M106" s="128" t="str">
        <f t="shared" si="9"/>
        <v/>
      </c>
      <c r="N106" s="128">
        <f t="shared" si="9"/>
        <v>0.02</v>
      </c>
      <c r="O106" s="128" t="str">
        <f t="shared" si="9"/>
        <v/>
      </c>
      <c r="P106" s="128" t="str">
        <f t="shared" si="9"/>
        <v/>
      </c>
      <c r="Q106" s="128">
        <f t="shared" si="9"/>
        <v>0.02</v>
      </c>
      <c r="R106" s="126">
        <f t="shared" si="7"/>
        <v>0.02</v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>
        <f t="shared" si="9"/>
        <v>9.9999999999999995E-7</v>
      </c>
      <c r="I107" s="128">
        <f t="shared" si="9"/>
        <v>9.9999999999999995E-7</v>
      </c>
      <c r="J107" s="128">
        <f t="shared" si="9"/>
        <v>9.9999999999999995E-7</v>
      </c>
      <c r="K107" s="128">
        <f t="shared" si="9"/>
        <v>9.9999999999999995E-7</v>
      </c>
      <c r="L107" s="128" t="str">
        <f t="shared" si="9"/>
        <v/>
      </c>
      <c r="M107" s="128" t="str">
        <f t="shared" si="9"/>
        <v/>
      </c>
      <c r="N107" s="128">
        <f t="shared" si="9"/>
        <v>9.9999999999999995E-7</v>
      </c>
      <c r="O107" s="128" t="str">
        <f t="shared" si="9"/>
        <v/>
      </c>
      <c r="P107" s="128" t="str">
        <f t="shared" si="9"/>
        <v/>
      </c>
      <c r="Q107" s="128">
        <f t="shared" si="9"/>
        <v>9.9999999999999995E-7</v>
      </c>
      <c r="R107" s="126">
        <f t="shared" si="7"/>
        <v>9.9999999999999995E-7</v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>
        <f t="shared" si="9"/>
        <v>9.9999999999999995E-7</v>
      </c>
      <c r="I108" s="128">
        <f t="shared" si="9"/>
        <v>9.9999999999999995E-7</v>
      </c>
      <c r="J108" s="128">
        <f t="shared" si="9"/>
        <v>9.9999999999999995E-7</v>
      </c>
      <c r="K108" s="128">
        <f t="shared" si="9"/>
        <v>9.9999999999999995E-7</v>
      </c>
      <c r="L108" s="128" t="str">
        <f t="shared" si="9"/>
        <v/>
      </c>
      <c r="M108" s="128" t="str">
        <f t="shared" si="9"/>
        <v/>
      </c>
      <c r="N108" s="128">
        <f t="shared" si="9"/>
        <v>9.9999999999999995E-7</v>
      </c>
      <c r="O108" s="128" t="str">
        <f t="shared" si="9"/>
        <v/>
      </c>
      <c r="P108" s="128" t="str">
        <f t="shared" si="9"/>
        <v/>
      </c>
      <c r="Q108" s="128">
        <f t="shared" si="9"/>
        <v>9.9999999999999995E-7</v>
      </c>
      <c r="R108" s="126">
        <f t="shared" si="7"/>
        <v>9.9999999999999995E-7</v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>
        <f t="shared" si="9"/>
        <v>5.0000000000000001E-3</v>
      </c>
      <c r="I109" s="128" t="str">
        <f t="shared" si="9"/>
        <v/>
      </c>
      <c r="J109" s="128" t="str">
        <f t="shared" si="9"/>
        <v/>
      </c>
      <c r="K109" s="128">
        <f t="shared" si="9"/>
        <v>5.0000000000000001E-3</v>
      </c>
      <c r="L109" s="128" t="str">
        <f t="shared" si="9"/>
        <v/>
      </c>
      <c r="M109" s="128" t="str">
        <f t="shared" si="9"/>
        <v/>
      </c>
      <c r="N109" s="128">
        <f t="shared" si="9"/>
        <v>5.0000000000000001E-3</v>
      </c>
      <c r="O109" s="128" t="str">
        <f t="shared" si="9"/>
        <v/>
      </c>
      <c r="P109" s="128" t="str">
        <f t="shared" si="9"/>
        <v/>
      </c>
      <c r="Q109" s="128">
        <f t="shared" si="9"/>
        <v>5.0000000000000001E-3</v>
      </c>
      <c r="R109" s="126">
        <f t="shared" si="7"/>
        <v>5.0000000000000001E-3</v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>
        <f t="shared" si="9"/>
        <v>5.0000000000000001E-4</v>
      </c>
      <c r="I110" s="128" t="str">
        <f t="shared" si="9"/>
        <v/>
      </c>
      <c r="J110" s="128" t="str">
        <f t="shared" si="9"/>
        <v/>
      </c>
      <c r="K110" s="128">
        <f t="shared" si="9"/>
        <v>5.0000000000000001E-4</v>
      </c>
      <c r="L110" s="128" t="str">
        <f t="shared" si="9"/>
        <v/>
      </c>
      <c r="M110" s="128" t="str">
        <f t="shared" si="9"/>
        <v/>
      </c>
      <c r="N110" s="128">
        <f t="shared" si="9"/>
        <v>5.0000000000000001E-4</v>
      </c>
      <c r="O110" s="128" t="str">
        <f t="shared" si="9"/>
        <v/>
      </c>
      <c r="P110" s="128" t="str">
        <f t="shared" si="9"/>
        <v/>
      </c>
      <c r="Q110" s="128">
        <f t="shared" si="9"/>
        <v>5.0000000000000001E-4</v>
      </c>
      <c r="R110" s="126">
        <f t="shared" si="7"/>
        <v>5.0000000000000001E-4</v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0.3</v>
      </c>
      <c r="I111" s="128">
        <f t="shared" si="9"/>
        <v>0.3</v>
      </c>
      <c r="J111" s="128">
        <f t="shared" si="9"/>
        <v>0.3</v>
      </c>
      <c r="K111" s="128">
        <f t="shared" si="9"/>
        <v>0.3</v>
      </c>
      <c r="L111" s="128">
        <f t="shared" si="9"/>
        <v>0.3</v>
      </c>
      <c r="M111" s="128">
        <f t="shared" si="9"/>
        <v>0.3</v>
      </c>
      <c r="N111" s="128">
        <f t="shared" si="9"/>
        <v>0.3</v>
      </c>
      <c r="O111" s="128">
        <f t="shared" si="9"/>
        <v>0.3</v>
      </c>
      <c r="P111" s="128">
        <f t="shared" si="9"/>
        <v>0.3</v>
      </c>
      <c r="Q111" s="128">
        <f t="shared" si="9"/>
        <v>0.3</v>
      </c>
      <c r="R111" s="126">
        <f t="shared" si="7"/>
        <v>0.29999999999999993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7.32</v>
      </c>
      <c r="G112" s="128">
        <f t="shared" si="9"/>
        <v>7.35</v>
      </c>
      <c r="H112" s="128">
        <f t="shared" si="9"/>
        <v>7.07</v>
      </c>
      <c r="I112" s="128">
        <f t="shared" si="9"/>
        <v>7.27</v>
      </c>
      <c r="J112" s="128">
        <f t="shared" si="9"/>
        <v>7.53</v>
      </c>
      <c r="K112" s="128">
        <f t="shared" si="9"/>
        <v>7.38</v>
      </c>
      <c r="L112" s="128">
        <f t="shared" si="9"/>
        <v>7.28</v>
      </c>
      <c r="M112" s="128">
        <f t="shared" si="9"/>
        <v>7.39</v>
      </c>
      <c r="N112" s="128">
        <f t="shared" si="9"/>
        <v>7.55</v>
      </c>
      <c r="O112" s="128">
        <f t="shared" si="9"/>
        <v>7.68</v>
      </c>
      <c r="P112" s="128">
        <f t="shared" si="9"/>
        <v>7.59</v>
      </c>
      <c r="Q112" s="128">
        <f t="shared" si="9"/>
        <v>7.29</v>
      </c>
      <c r="R112" s="126">
        <f t="shared" si="7"/>
        <v>7.3916666666666666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>異常なし</v>
      </c>
      <c r="P113" s="128" t="str">
        <f t="shared" si="9"/>
        <v>異常なし</v>
      </c>
      <c r="Q113" s="128" t="str">
        <f t="shared" si="9"/>
        <v>異常なし</v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>異常なし</v>
      </c>
      <c r="P114" s="128" t="str">
        <f t="shared" si="10"/>
        <v>異常なし</v>
      </c>
      <c r="Q114" s="128" t="str">
        <f t="shared" si="10"/>
        <v>異常なし</v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>
        <f t="shared" si="10"/>
        <v>1</v>
      </c>
      <c r="P115" s="128">
        <f t="shared" si="10"/>
        <v>1</v>
      </c>
      <c r="Q115" s="128">
        <f t="shared" si="10"/>
        <v>1</v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>
        <f t="shared" si="10"/>
        <v>0.1</v>
      </c>
      <c r="P116" s="128">
        <f t="shared" si="10"/>
        <v>0.1</v>
      </c>
      <c r="Q116" s="128">
        <f t="shared" si="10"/>
        <v>0.1</v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0.4</v>
      </c>
      <c r="G117" s="117">
        <f t="shared" si="10"/>
        <v>0.4</v>
      </c>
      <c r="H117" s="117">
        <f t="shared" si="10"/>
        <v>0.3</v>
      </c>
      <c r="I117" s="117">
        <f t="shared" si="10"/>
        <v>0.5</v>
      </c>
      <c r="J117" s="117">
        <f t="shared" si="10"/>
        <v>0.5</v>
      </c>
      <c r="K117" s="117">
        <f t="shared" si="10"/>
        <v>0.5</v>
      </c>
      <c r="L117" s="117">
        <f t="shared" si="10"/>
        <v>0.5</v>
      </c>
      <c r="M117" s="117">
        <f t="shared" si="10"/>
        <v>0.5</v>
      </c>
      <c r="N117" s="117">
        <f t="shared" si="10"/>
        <v>0.5</v>
      </c>
      <c r="O117" s="117">
        <f t="shared" si="10"/>
        <v>0.4</v>
      </c>
      <c r="P117" s="117">
        <f t="shared" si="10"/>
        <v>0.4</v>
      </c>
      <c r="Q117" s="117">
        <f t="shared" si="10"/>
        <v>0.4</v>
      </c>
      <c r="R117" s="130">
        <f>IF(AND(F117="",G117="",H117="",I117="",J117="",K117="",L117="",M117="",N117="",O117="",P117="",Q117=""),"",AVERAGE(F117:Q117))</f>
        <v>0.44166666666666671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2" priority="2" stopIfTrue="1" operator="equal">
      <formula>""</formula>
    </cfRule>
  </conditionalFormatting>
  <conditionalFormatting sqref="F2:T58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206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186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 t="s">
        <v>199</v>
      </c>
      <c r="P4" s="28" t="s">
        <v>200</v>
      </c>
      <c r="Q4" s="29" t="s">
        <v>201</v>
      </c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21</v>
      </c>
      <c r="I5" s="32">
        <v>27</v>
      </c>
      <c r="J5" s="32">
        <v>30</v>
      </c>
      <c r="K5" s="32">
        <v>31</v>
      </c>
      <c r="L5" s="32">
        <v>25.5</v>
      </c>
      <c r="M5" s="32">
        <v>18.5</v>
      </c>
      <c r="N5" s="32">
        <v>14.5</v>
      </c>
      <c r="O5" s="32">
        <v>8</v>
      </c>
      <c r="P5" s="32">
        <v>7.5</v>
      </c>
      <c r="Q5" s="33">
        <v>9.5</v>
      </c>
      <c r="R5" s="34">
        <v>7.5</v>
      </c>
      <c r="S5" s="34">
        <v>31</v>
      </c>
      <c r="T5" s="34">
        <v>18.833333333333332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11.5</v>
      </c>
      <c r="G6" s="40">
        <v>14.5</v>
      </c>
      <c r="H6" s="40">
        <v>22</v>
      </c>
      <c r="I6" s="40">
        <v>31</v>
      </c>
      <c r="J6" s="40">
        <v>29</v>
      </c>
      <c r="K6" s="40">
        <v>33</v>
      </c>
      <c r="L6" s="40">
        <v>27.5</v>
      </c>
      <c r="M6" s="40">
        <v>15</v>
      </c>
      <c r="N6" s="40">
        <v>9.5</v>
      </c>
      <c r="O6" s="40">
        <v>2</v>
      </c>
      <c r="P6" s="40">
        <v>2</v>
      </c>
      <c r="Q6" s="41">
        <v>9.5</v>
      </c>
      <c r="R6" s="42">
        <v>2</v>
      </c>
      <c r="S6" s="43">
        <v>33</v>
      </c>
      <c r="T6" s="44">
        <v>17.208333333333332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1">
        <v>0</v>
      </c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12</v>
      </c>
      <c r="X7" s="16">
        <f t="shared" ref="X7:X58" si="1">COUNTIF(F7:Q7,"")</f>
        <v>0</v>
      </c>
      <c r="Y7" s="16">
        <f>12-(W7+X7)</f>
        <v>0</v>
      </c>
      <c r="Z7" s="16">
        <f t="shared" ref="Z7:Z58" si="2">MIN(F7:Q7)</f>
        <v>0</v>
      </c>
      <c r="AA7" s="16">
        <f t="shared" ref="AA7:AA58" si="3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 t="s">
        <v>28</v>
      </c>
      <c r="P8" s="62" t="s">
        <v>28</v>
      </c>
      <c r="Q8" s="63" t="s">
        <v>28</v>
      </c>
      <c r="R8" s="64"/>
      <c r="S8" s="65"/>
      <c r="T8" s="66"/>
      <c r="V8" s="16" t="s">
        <v>28</v>
      </c>
      <c r="W8" s="16">
        <f t="shared" si="0"/>
        <v>12</v>
      </c>
      <c r="X8" s="16">
        <f t="shared" si="1"/>
        <v>0</v>
      </c>
      <c r="Y8" s="16">
        <f t="shared" ref="Y8:Y58" si="4">12-(W8+X8)</f>
        <v>0</v>
      </c>
      <c r="Z8" s="16">
        <f t="shared" si="2"/>
        <v>0</v>
      </c>
      <c r="AA8" s="16">
        <f t="shared" si="3"/>
        <v>0</v>
      </c>
      <c r="AC8" s="16" t="s">
        <v>28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59"/>
      <c r="K9" s="60"/>
      <c r="L9" s="61"/>
      <c r="M9" s="59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4"/>
        <v>0</v>
      </c>
      <c r="Z9" s="16">
        <f t="shared" si="2"/>
        <v>0</v>
      </c>
      <c r="AA9" s="16">
        <f t="shared" si="3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59"/>
      <c r="K10" s="60"/>
      <c r="L10" s="61"/>
      <c r="M10" s="59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4"/>
        <v>0</v>
      </c>
      <c r="Z10" s="16">
        <f t="shared" si="2"/>
        <v>0</v>
      </c>
      <c r="AA10" s="16">
        <f t="shared" si="3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59"/>
      <c r="K11" s="60"/>
      <c r="L11" s="61"/>
      <c r="M11" s="59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4"/>
        <v>0</v>
      </c>
      <c r="Z11" s="16">
        <f t="shared" si="2"/>
        <v>0</v>
      </c>
      <c r="AA11" s="16">
        <f t="shared" si="3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59"/>
      <c r="K12" s="60"/>
      <c r="L12" s="61"/>
      <c r="M12" s="59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4"/>
        <v>0</v>
      </c>
      <c r="Z12" s="16">
        <f t="shared" si="2"/>
        <v>0</v>
      </c>
      <c r="AA12" s="16">
        <f t="shared" si="3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59"/>
      <c r="K13" s="60"/>
      <c r="L13" s="61"/>
      <c r="M13" s="59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4"/>
        <v>0</v>
      </c>
      <c r="Z13" s="16">
        <f t="shared" si="2"/>
        <v>0</v>
      </c>
      <c r="AA13" s="16">
        <f t="shared" si="3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173</v>
      </c>
      <c r="E14" s="57" t="s">
        <v>174</v>
      </c>
      <c r="F14" s="58"/>
      <c r="G14" s="59"/>
      <c r="H14" s="60"/>
      <c r="I14" s="61"/>
      <c r="J14" s="59"/>
      <c r="K14" s="60"/>
      <c r="L14" s="61"/>
      <c r="M14" s="59"/>
      <c r="N14" s="60"/>
      <c r="O14" s="62"/>
      <c r="P14" s="62"/>
      <c r="Q14" s="63"/>
      <c r="R14" s="75"/>
      <c r="S14" s="76"/>
      <c r="T14" s="77" t="s">
        <v>187</v>
      </c>
      <c r="V14" s="78" t="s">
        <v>175</v>
      </c>
      <c r="W14" s="16">
        <f t="shared" si="0"/>
        <v>0</v>
      </c>
      <c r="X14" s="16">
        <f t="shared" si="1"/>
        <v>12</v>
      </c>
      <c r="Y14" s="16">
        <f t="shared" si="4"/>
        <v>0</v>
      </c>
      <c r="Z14" s="16">
        <f t="shared" si="2"/>
        <v>0</v>
      </c>
      <c r="AA14" s="16">
        <f t="shared" si="3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59"/>
      <c r="K15" s="60"/>
      <c r="L15" s="61"/>
      <c r="M15" s="59"/>
      <c r="N15" s="60"/>
      <c r="O15" s="62"/>
      <c r="P15" s="62"/>
      <c r="Q15" s="63"/>
      <c r="R15" s="75"/>
      <c r="S15" s="76"/>
      <c r="T15" s="77" t="s">
        <v>187</v>
      </c>
      <c r="V15" s="16" t="s">
        <v>52</v>
      </c>
      <c r="W15" s="16">
        <f t="shared" si="0"/>
        <v>0</v>
      </c>
      <c r="X15" s="16">
        <f t="shared" si="1"/>
        <v>12</v>
      </c>
      <c r="Y15" s="16">
        <f t="shared" si="4"/>
        <v>0</v>
      </c>
      <c r="Z15" s="16">
        <f t="shared" si="2"/>
        <v>0</v>
      </c>
      <c r="AA15" s="16">
        <f t="shared" si="3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59"/>
      <c r="K16" s="60"/>
      <c r="L16" s="61"/>
      <c r="M16" s="59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4"/>
        <v>0</v>
      </c>
      <c r="Z16" s="16">
        <f t="shared" si="2"/>
        <v>0</v>
      </c>
      <c r="AA16" s="16">
        <f t="shared" si="3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59"/>
      <c r="K17" s="60"/>
      <c r="L17" s="61"/>
      <c r="M17" s="59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4"/>
        <v>0</v>
      </c>
      <c r="Z17" s="16">
        <f t="shared" si="2"/>
        <v>0</v>
      </c>
      <c r="AA17" s="16">
        <f t="shared" si="3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59"/>
      <c r="K18" s="60"/>
      <c r="L18" s="61"/>
      <c r="M18" s="59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4"/>
        <v>0</v>
      </c>
      <c r="Z18" s="16">
        <f t="shared" si="2"/>
        <v>0</v>
      </c>
      <c r="AA18" s="16">
        <f t="shared" si="3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59"/>
      <c r="K19" s="60"/>
      <c r="L19" s="61"/>
      <c r="M19" s="59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4"/>
        <v>0</v>
      </c>
      <c r="Z19" s="16">
        <f t="shared" si="2"/>
        <v>0</v>
      </c>
      <c r="AA19" s="16">
        <f t="shared" si="3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59"/>
      <c r="K20" s="60"/>
      <c r="L20" s="61"/>
      <c r="M20" s="59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4"/>
        <v>0</v>
      </c>
      <c r="Z20" s="16">
        <f t="shared" si="2"/>
        <v>0</v>
      </c>
      <c r="AA20" s="16">
        <f t="shared" si="3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59"/>
      <c r="K21" s="60"/>
      <c r="L21" s="61"/>
      <c r="M21" s="59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4"/>
        <v>0</v>
      </c>
      <c r="Z21" s="16">
        <f t="shared" si="2"/>
        <v>0</v>
      </c>
      <c r="AA21" s="16">
        <f t="shared" si="3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59"/>
      <c r="K22" s="60"/>
      <c r="L22" s="61"/>
      <c r="M22" s="59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4"/>
        <v>0</v>
      </c>
      <c r="Z22" s="16">
        <f t="shared" si="2"/>
        <v>0</v>
      </c>
      <c r="AA22" s="16">
        <f t="shared" si="3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59"/>
      <c r="K23" s="60"/>
      <c r="L23" s="61"/>
      <c r="M23" s="59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4"/>
        <v>0</v>
      </c>
      <c r="Z23" s="16">
        <f t="shared" si="2"/>
        <v>0</v>
      </c>
      <c r="AA23" s="16">
        <f t="shared" si="3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59"/>
      <c r="K24" s="60"/>
      <c r="L24" s="61"/>
      <c r="M24" s="59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4"/>
        <v>0</v>
      </c>
      <c r="Z24" s="16">
        <f t="shared" si="2"/>
        <v>0</v>
      </c>
      <c r="AA24" s="16">
        <f t="shared" si="3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59"/>
      <c r="K25" s="60"/>
      <c r="L25" s="61"/>
      <c r="M25" s="59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4"/>
        <v>0</v>
      </c>
      <c r="Z25" s="16">
        <f t="shared" si="2"/>
        <v>0</v>
      </c>
      <c r="AA25" s="16">
        <f t="shared" si="3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59"/>
      <c r="K26" s="60"/>
      <c r="L26" s="61"/>
      <c r="M26" s="59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4"/>
        <v>0</v>
      </c>
      <c r="Z26" s="16">
        <f t="shared" si="2"/>
        <v>0</v>
      </c>
      <c r="AA26" s="16">
        <f t="shared" si="3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59"/>
      <c r="K27" s="60"/>
      <c r="L27" s="61"/>
      <c r="M27" s="59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4"/>
        <v>0</v>
      </c>
      <c r="Z27" s="16">
        <f t="shared" si="2"/>
        <v>0</v>
      </c>
      <c r="AA27" s="16">
        <f t="shared" si="3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59"/>
      <c r="K28" s="60"/>
      <c r="L28" s="61"/>
      <c r="M28" s="59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4"/>
        <v>0</v>
      </c>
      <c r="Z28" s="16">
        <f t="shared" si="2"/>
        <v>0</v>
      </c>
      <c r="AA28" s="16">
        <f t="shared" si="3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59"/>
      <c r="K29" s="60"/>
      <c r="L29" s="61"/>
      <c r="M29" s="59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4"/>
        <v>0</v>
      </c>
      <c r="Z29" s="16">
        <f t="shared" si="2"/>
        <v>0</v>
      </c>
      <c r="AA29" s="16">
        <f t="shared" si="3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177</v>
      </c>
      <c r="E30" s="68" t="s">
        <v>178</v>
      </c>
      <c r="F30" s="58"/>
      <c r="G30" s="59"/>
      <c r="H30" s="60"/>
      <c r="I30" s="61"/>
      <c r="J30" s="59"/>
      <c r="K30" s="60"/>
      <c r="L30" s="61"/>
      <c r="M30" s="59"/>
      <c r="N30" s="60"/>
      <c r="O30" s="62"/>
      <c r="P30" s="62"/>
      <c r="Q30" s="63"/>
      <c r="R30" s="75"/>
      <c r="S30" s="76"/>
      <c r="T30" s="77" t="s">
        <v>187</v>
      </c>
      <c r="V30" s="16" t="s">
        <v>92</v>
      </c>
      <c r="W30" s="16">
        <f t="shared" si="0"/>
        <v>0</v>
      </c>
      <c r="X30" s="16">
        <f t="shared" si="1"/>
        <v>12</v>
      </c>
      <c r="Y30" s="16">
        <f t="shared" si="4"/>
        <v>0</v>
      </c>
      <c r="Z30" s="16">
        <f t="shared" si="2"/>
        <v>0</v>
      </c>
      <c r="AA30" s="16">
        <f t="shared" si="3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59"/>
      <c r="K31" s="60"/>
      <c r="L31" s="61"/>
      <c r="M31" s="59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4"/>
        <v>0</v>
      </c>
      <c r="Z31" s="16">
        <f t="shared" si="2"/>
        <v>0</v>
      </c>
      <c r="AA31" s="16">
        <f t="shared" si="3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59"/>
      <c r="K32" s="60"/>
      <c r="L32" s="61"/>
      <c r="M32" s="59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4"/>
        <v>0</v>
      </c>
      <c r="Z32" s="16">
        <f t="shared" si="2"/>
        <v>0</v>
      </c>
      <c r="AA32" s="16">
        <f t="shared" si="3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59"/>
      <c r="K33" s="60"/>
      <c r="L33" s="61"/>
      <c r="M33" s="59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4"/>
        <v>0</v>
      </c>
      <c r="Z33" s="16">
        <f t="shared" si="2"/>
        <v>0</v>
      </c>
      <c r="AA33" s="16">
        <f t="shared" si="3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177</v>
      </c>
      <c r="E34" s="68" t="s">
        <v>178</v>
      </c>
      <c r="F34" s="58"/>
      <c r="G34" s="59"/>
      <c r="H34" s="60"/>
      <c r="I34" s="61"/>
      <c r="J34" s="59"/>
      <c r="K34" s="60"/>
      <c r="L34" s="61"/>
      <c r="M34" s="59"/>
      <c r="N34" s="60"/>
      <c r="O34" s="62"/>
      <c r="P34" s="62"/>
      <c r="Q34" s="63"/>
      <c r="R34" s="75"/>
      <c r="S34" s="76"/>
      <c r="T34" s="77" t="s">
        <v>187</v>
      </c>
      <c r="V34" s="16" t="s">
        <v>92</v>
      </c>
      <c r="W34" s="16">
        <f t="shared" si="0"/>
        <v>0</v>
      </c>
      <c r="X34" s="16">
        <f t="shared" si="1"/>
        <v>12</v>
      </c>
      <c r="Y34" s="16">
        <f t="shared" si="4"/>
        <v>0</v>
      </c>
      <c r="Z34" s="16">
        <f t="shared" si="2"/>
        <v>0</v>
      </c>
      <c r="AA34" s="16">
        <f t="shared" si="3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59"/>
      <c r="K35" s="60"/>
      <c r="L35" s="61"/>
      <c r="M35" s="59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4"/>
        <v>0</v>
      </c>
      <c r="Z35" s="16">
        <f t="shared" si="2"/>
        <v>0</v>
      </c>
      <c r="AA35" s="16">
        <f t="shared" si="3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59"/>
      <c r="K36" s="60"/>
      <c r="L36" s="61"/>
      <c r="M36" s="59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4"/>
        <v>0</v>
      </c>
      <c r="Z36" s="16">
        <f t="shared" si="2"/>
        <v>0</v>
      </c>
      <c r="AA36" s="16">
        <f t="shared" si="3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59"/>
      <c r="K37" s="60"/>
      <c r="L37" s="61"/>
      <c r="M37" s="59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4"/>
        <v>0</v>
      </c>
      <c r="Z37" s="16">
        <f t="shared" si="2"/>
        <v>0</v>
      </c>
      <c r="AA37" s="16">
        <f t="shared" si="3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59"/>
      <c r="K38" s="60"/>
      <c r="L38" s="61"/>
      <c r="M38" s="59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4"/>
        <v>0</v>
      </c>
      <c r="Z38" s="16">
        <f t="shared" si="2"/>
        <v>0</v>
      </c>
      <c r="AA38" s="16">
        <f t="shared" si="3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59"/>
      <c r="K39" s="60"/>
      <c r="L39" s="61"/>
      <c r="M39" s="59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4"/>
        <v>0</v>
      </c>
      <c r="Z39" s="16">
        <f t="shared" si="2"/>
        <v>0</v>
      </c>
      <c r="AA39" s="16">
        <f t="shared" si="3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59"/>
      <c r="K40" s="60"/>
      <c r="L40" s="61"/>
      <c r="M40" s="59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4"/>
        <v>0</v>
      </c>
      <c r="Z40" s="16">
        <f t="shared" si="2"/>
        <v>0</v>
      </c>
      <c r="AA40" s="16">
        <f t="shared" si="3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59"/>
      <c r="K41" s="60"/>
      <c r="L41" s="61"/>
      <c r="M41" s="59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4"/>
        <v>0</v>
      </c>
      <c r="Z41" s="16">
        <f t="shared" si="2"/>
        <v>0</v>
      </c>
      <c r="AA41" s="16">
        <f t="shared" si="3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59"/>
      <c r="K42" s="60"/>
      <c r="L42" s="61"/>
      <c r="M42" s="59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4"/>
        <v>0</v>
      </c>
      <c r="Z42" s="16">
        <f t="shared" si="2"/>
        <v>0</v>
      </c>
      <c r="AA42" s="16">
        <f t="shared" si="3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59"/>
      <c r="K43" s="60"/>
      <c r="L43" s="61"/>
      <c r="M43" s="59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4"/>
        <v>0</v>
      </c>
      <c r="Z43" s="16">
        <f t="shared" si="2"/>
        <v>0</v>
      </c>
      <c r="AA43" s="16">
        <f t="shared" si="3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4.3</v>
      </c>
      <c r="G44" s="86">
        <v>4.2</v>
      </c>
      <c r="H44" s="86">
        <v>3.8</v>
      </c>
      <c r="I44" s="86">
        <v>4.0999999999999996</v>
      </c>
      <c r="J44" s="86">
        <v>4.2</v>
      </c>
      <c r="K44" s="86">
        <v>3.8</v>
      </c>
      <c r="L44" s="86">
        <v>4.4000000000000004</v>
      </c>
      <c r="M44" s="86">
        <v>4.0999999999999996</v>
      </c>
      <c r="N44" s="86">
        <v>4.0999999999999996</v>
      </c>
      <c r="O44" s="86">
        <v>4.3</v>
      </c>
      <c r="P44" s="86">
        <v>5</v>
      </c>
      <c r="Q44" s="87">
        <v>5</v>
      </c>
      <c r="R44" s="88">
        <v>3.8</v>
      </c>
      <c r="S44" s="89">
        <v>5</v>
      </c>
      <c r="T44" s="90">
        <v>4.2749999999999995</v>
      </c>
      <c r="V44" s="16" t="s">
        <v>123</v>
      </c>
      <c r="W44" s="16">
        <f t="shared" si="0"/>
        <v>0</v>
      </c>
      <c r="X44" s="16">
        <f t="shared" si="1"/>
        <v>0</v>
      </c>
      <c r="Y44" s="16">
        <f t="shared" si="4"/>
        <v>12</v>
      </c>
      <c r="Z44" s="16">
        <f t="shared" si="2"/>
        <v>3.8</v>
      </c>
      <c r="AA44" s="16">
        <f t="shared" si="3"/>
        <v>5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59"/>
      <c r="K45" s="60"/>
      <c r="L45" s="61"/>
      <c r="M45" s="59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4"/>
        <v>0</v>
      </c>
      <c r="Z45" s="16">
        <f t="shared" si="2"/>
        <v>0</v>
      </c>
      <c r="AA45" s="16">
        <f t="shared" si="3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59"/>
      <c r="K46" s="60"/>
      <c r="L46" s="61"/>
      <c r="M46" s="59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4"/>
        <v>0</v>
      </c>
      <c r="Z46" s="16">
        <f t="shared" si="2"/>
        <v>0</v>
      </c>
      <c r="AA46" s="16">
        <f t="shared" si="3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59"/>
      <c r="K47" s="60"/>
      <c r="L47" s="61"/>
      <c r="M47" s="59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4"/>
        <v>0</v>
      </c>
      <c r="Z47" s="16">
        <f t="shared" si="2"/>
        <v>0</v>
      </c>
      <c r="AA47" s="16">
        <f t="shared" si="3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59"/>
      <c r="K48" s="60"/>
      <c r="L48" s="61"/>
      <c r="M48" s="59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4"/>
        <v>0</v>
      </c>
      <c r="Z48" s="16">
        <f t="shared" si="2"/>
        <v>0</v>
      </c>
      <c r="AA48" s="16">
        <f t="shared" si="3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59"/>
      <c r="K49" s="60"/>
      <c r="L49" s="61"/>
      <c r="M49" s="59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4"/>
        <v>0</v>
      </c>
      <c r="Z49" s="16">
        <f t="shared" si="2"/>
        <v>0</v>
      </c>
      <c r="AA49" s="16">
        <f t="shared" si="3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59"/>
      <c r="K50" s="60"/>
      <c r="L50" s="61"/>
      <c r="M50" s="59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4"/>
        <v>0</v>
      </c>
      <c r="Z50" s="16">
        <f t="shared" si="2"/>
        <v>0</v>
      </c>
      <c r="AA50" s="16">
        <f t="shared" si="3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59"/>
      <c r="K51" s="60"/>
      <c r="L51" s="61"/>
      <c r="M51" s="59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4"/>
        <v>0</v>
      </c>
      <c r="Z51" s="16">
        <f t="shared" si="2"/>
        <v>0</v>
      </c>
      <c r="AA51" s="16">
        <f t="shared" si="3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 t="s">
        <v>145</v>
      </c>
      <c r="H52" s="86" t="s">
        <v>145</v>
      </c>
      <c r="I52" s="86">
        <v>0.3</v>
      </c>
      <c r="J52" s="86" t="s">
        <v>145</v>
      </c>
      <c r="K52" s="86">
        <v>0.3</v>
      </c>
      <c r="L52" s="86">
        <v>0.3</v>
      </c>
      <c r="M52" s="86" t="s">
        <v>145</v>
      </c>
      <c r="N52" s="86" t="s">
        <v>145</v>
      </c>
      <c r="O52" s="86" t="s">
        <v>145</v>
      </c>
      <c r="P52" s="86" t="s">
        <v>145</v>
      </c>
      <c r="Q52" s="87" t="s">
        <v>145</v>
      </c>
      <c r="R52" s="88" t="s">
        <v>145</v>
      </c>
      <c r="S52" s="89">
        <v>0.3</v>
      </c>
      <c r="T52" s="90" t="s">
        <v>145</v>
      </c>
      <c r="V52" s="16" t="s">
        <v>145</v>
      </c>
      <c r="W52" s="16">
        <f t="shared" si="0"/>
        <v>9</v>
      </c>
      <c r="X52" s="16">
        <f t="shared" si="1"/>
        <v>0</v>
      </c>
      <c r="Y52" s="16">
        <f t="shared" si="4"/>
        <v>3</v>
      </c>
      <c r="Z52" s="16">
        <f t="shared" si="2"/>
        <v>0.3</v>
      </c>
      <c r="AA52" s="16">
        <f t="shared" si="3"/>
        <v>0.3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7.84</v>
      </c>
      <c r="G53" s="98">
        <v>7.88</v>
      </c>
      <c r="H53" s="98">
        <v>8.07</v>
      </c>
      <c r="I53" s="98">
        <v>8.19</v>
      </c>
      <c r="J53" s="98">
        <v>8.27</v>
      </c>
      <c r="K53" s="98">
        <v>8.16</v>
      </c>
      <c r="L53" s="98">
        <v>8.18</v>
      </c>
      <c r="M53" s="98">
        <v>8.0299999999999994</v>
      </c>
      <c r="N53" s="98">
        <v>8.02</v>
      </c>
      <c r="O53" s="98">
        <v>8.01</v>
      </c>
      <c r="P53" s="98">
        <v>7.97</v>
      </c>
      <c r="Q53" s="99">
        <v>7.77</v>
      </c>
      <c r="R53" s="100">
        <v>7.77</v>
      </c>
      <c r="S53" s="101">
        <v>8.27</v>
      </c>
      <c r="T53" s="102">
        <v>8.0324999999999989</v>
      </c>
      <c r="W53" s="16">
        <f t="shared" si="0"/>
        <v>0</v>
      </c>
      <c r="X53" s="16">
        <f t="shared" si="1"/>
        <v>0</v>
      </c>
      <c r="Y53" s="16">
        <f t="shared" si="4"/>
        <v>12</v>
      </c>
      <c r="Z53" s="16">
        <f t="shared" si="2"/>
        <v>7.77</v>
      </c>
      <c r="AA53" s="16">
        <f t="shared" si="3"/>
        <v>8.27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 t="s">
        <v>189</v>
      </c>
      <c r="P54" s="62" t="s">
        <v>189</v>
      </c>
      <c r="Q54" s="63" t="s">
        <v>189</v>
      </c>
      <c r="R54" s="64"/>
      <c r="S54" s="65"/>
      <c r="T54" s="66"/>
      <c r="W54" s="16">
        <f t="shared" si="0"/>
        <v>0</v>
      </c>
      <c r="X54" s="16">
        <f t="shared" si="1"/>
        <v>0</v>
      </c>
      <c r="Y54" s="16">
        <f t="shared" si="4"/>
        <v>12</v>
      </c>
      <c r="Z54" s="16">
        <f t="shared" si="2"/>
        <v>0</v>
      </c>
      <c r="AA54" s="16">
        <f t="shared" si="3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 t="s">
        <v>189</v>
      </c>
      <c r="P55" s="62" t="s">
        <v>189</v>
      </c>
      <c r="Q55" s="63" t="s">
        <v>189</v>
      </c>
      <c r="R55" s="64"/>
      <c r="S55" s="65"/>
      <c r="T55" s="66"/>
      <c r="W55" s="16">
        <f t="shared" si="0"/>
        <v>0</v>
      </c>
      <c r="X55" s="16">
        <f t="shared" si="1"/>
        <v>0</v>
      </c>
      <c r="Y55" s="16">
        <f t="shared" si="4"/>
        <v>12</v>
      </c>
      <c r="Z55" s="16">
        <f t="shared" si="2"/>
        <v>0</v>
      </c>
      <c r="AA55" s="16">
        <f t="shared" si="3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 t="s">
        <v>127</v>
      </c>
      <c r="P56" s="62" t="s">
        <v>127</v>
      </c>
      <c r="Q56" s="63" t="s">
        <v>127</v>
      </c>
      <c r="R56" s="91" t="s">
        <v>127</v>
      </c>
      <c r="S56" s="92" t="s">
        <v>127</v>
      </c>
      <c r="T56" s="93" t="s">
        <v>127</v>
      </c>
      <c r="V56" s="16" t="s">
        <v>127</v>
      </c>
      <c r="W56" s="16">
        <f t="shared" si="0"/>
        <v>12</v>
      </c>
      <c r="X56" s="16">
        <f t="shared" si="1"/>
        <v>0</v>
      </c>
      <c r="Y56" s="16">
        <f t="shared" si="4"/>
        <v>0</v>
      </c>
      <c r="Z56" s="16">
        <f t="shared" si="2"/>
        <v>0</v>
      </c>
      <c r="AA56" s="16">
        <f t="shared" si="3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 t="s">
        <v>66</v>
      </c>
      <c r="P57" s="109" t="s">
        <v>66</v>
      </c>
      <c r="Q57" s="110" t="s">
        <v>66</v>
      </c>
      <c r="R57" s="111" t="s">
        <v>66</v>
      </c>
      <c r="S57" s="112" t="s">
        <v>66</v>
      </c>
      <c r="T57" s="113" t="s">
        <v>66</v>
      </c>
      <c r="V57" s="16" t="s">
        <v>66</v>
      </c>
      <c r="W57" s="16">
        <f t="shared" si="0"/>
        <v>12</v>
      </c>
      <c r="X57" s="16">
        <f t="shared" si="1"/>
        <v>0</v>
      </c>
      <c r="Y57" s="16">
        <f t="shared" si="4"/>
        <v>0</v>
      </c>
      <c r="Z57" s="16">
        <f t="shared" si="2"/>
        <v>0</v>
      </c>
      <c r="AA57" s="16">
        <f t="shared" si="3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0.3</v>
      </c>
      <c r="G58" s="116">
        <v>0.4</v>
      </c>
      <c r="H58" s="116">
        <v>0.3</v>
      </c>
      <c r="I58" s="116">
        <v>0.3</v>
      </c>
      <c r="J58" s="116">
        <v>0.3</v>
      </c>
      <c r="K58" s="116">
        <v>0.3</v>
      </c>
      <c r="L58" s="116">
        <v>0.3</v>
      </c>
      <c r="M58" s="116">
        <v>0.5</v>
      </c>
      <c r="N58" s="116">
        <v>0.4</v>
      </c>
      <c r="O58" s="117">
        <v>0.3</v>
      </c>
      <c r="P58" s="117">
        <v>0.4</v>
      </c>
      <c r="Q58" s="118">
        <v>0.5</v>
      </c>
      <c r="R58" s="119">
        <v>0.3</v>
      </c>
      <c r="S58" s="120">
        <v>0.5</v>
      </c>
      <c r="T58" s="121">
        <v>0.35833333333333334</v>
      </c>
      <c r="V58" s="16" t="s">
        <v>127</v>
      </c>
      <c r="W58" s="16">
        <f t="shared" si="0"/>
        <v>0</v>
      </c>
      <c r="X58" s="16">
        <f t="shared" si="1"/>
        <v>0</v>
      </c>
      <c r="Y58" s="16">
        <f t="shared" si="4"/>
        <v>12</v>
      </c>
      <c r="Z58" s="16">
        <f t="shared" si="2"/>
        <v>0.3</v>
      </c>
      <c r="AA58" s="16">
        <f t="shared" si="3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 t="str">
        <f t="shared" si="5"/>
        <v>2026年1月6日</v>
      </c>
      <c r="P63" s="28" t="str">
        <f t="shared" si="5"/>
        <v>2026年2月4日</v>
      </c>
      <c r="Q63" s="28" t="str">
        <f t="shared" si="5"/>
        <v>2026年3月2日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21</v>
      </c>
      <c r="I64" s="32">
        <f t="shared" si="5"/>
        <v>27</v>
      </c>
      <c r="J64" s="32">
        <f t="shared" si="5"/>
        <v>30</v>
      </c>
      <c r="K64" s="32">
        <f t="shared" si="5"/>
        <v>31</v>
      </c>
      <c r="L64" s="32">
        <f t="shared" si="5"/>
        <v>25.5</v>
      </c>
      <c r="M64" s="32">
        <f t="shared" si="5"/>
        <v>18.5</v>
      </c>
      <c r="N64" s="32">
        <f t="shared" si="5"/>
        <v>14.5</v>
      </c>
      <c r="O64" s="32">
        <f t="shared" si="5"/>
        <v>8</v>
      </c>
      <c r="P64" s="32">
        <f t="shared" si="5"/>
        <v>7.5</v>
      </c>
      <c r="Q64" s="32">
        <f t="shared" si="5"/>
        <v>9.5</v>
      </c>
      <c r="R64" s="126">
        <f>IF(AND(F64="",G64="",H64="",I64="",J64="",K64="",L64="",M64="",N64="",O64="",P64="",Q64=""),"",AVERAGE(F64:Q64))</f>
        <v>18.833333333333332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11.5</v>
      </c>
      <c r="G65" s="32">
        <f t="shared" si="5"/>
        <v>14.5</v>
      </c>
      <c r="H65" s="32">
        <f t="shared" si="5"/>
        <v>22</v>
      </c>
      <c r="I65" s="32">
        <f t="shared" si="5"/>
        <v>31</v>
      </c>
      <c r="J65" s="32">
        <f t="shared" si="5"/>
        <v>29</v>
      </c>
      <c r="K65" s="32">
        <f t="shared" si="5"/>
        <v>33</v>
      </c>
      <c r="L65" s="32">
        <f t="shared" si="5"/>
        <v>27.5</v>
      </c>
      <c r="M65" s="32">
        <f t="shared" si="5"/>
        <v>15</v>
      </c>
      <c r="N65" s="32">
        <f t="shared" si="5"/>
        <v>9.5</v>
      </c>
      <c r="O65" s="32">
        <f t="shared" si="5"/>
        <v>2</v>
      </c>
      <c r="P65" s="32">
        <f t="shared" si="5"/>
        <v>2</v>
      </c>
      <c r="Q65" s="32">
        <f t="shared" si="5"/>
        <v>9.5</v>
      </c>
      <c r="R65" s="126">
        <f>IF(AND(F65="",G65="",H65="",I65="",J65="",K65="",L65="",M65="",N65="",O65="",P65="",Q65=""),"",AVERAGE(F65:Q65))</f>
        <v>17.208333333333332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/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>
        <f t="shared" si="6"/>
        <v>0</v>
      </c>
      <c r="P66" s="128">
        <f t="shared" si="6"/>
        <v>0</v>
      </c>
      <c r="Q66" s="128">
        <f t="shared" si="6"/>
        <v>0</v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/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>不検出</v>
      </c>
      <c r="P67" s="128" t="str">
        <f t="shared" si="6"/>
        <v>不検出</v>
      </c>
      <c r="Q67" s="128" t="str">
        <f t="shared" si="6"/>
        <v>不検出</v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 t="str">
        <f t="shared" si="6"/>
        <v/>
      </c>
      <c r="I68" s="128"/>
      <c r="J68" s="128" t="str">
        <f t="shared" si="6"/>
        <v/>
      </c>
      <c r="K68" s="128" t="str">
        <f t="shared" si="6"/>
        <v/>
      </c>
      <c r="L68" s="128" t="str">
        <f t="shared" si="6"/>
        <v/>
      </c>
      <c r="M68" s="128" t="str">
        <f t="shared" si="6"/>
        <v/>
      </c>
      <c r="N68" s="128" t="str">
        <f t="shared" si="6"/>
        <v/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 t="str">
        <f t="shared" si="6"/>
        <v/>
      </c>
      <c r="I69" s="128"/>
      <c r="J69" s="128" t="str">
        <f t="shared" si="6"/>
        <v/>
      </c>
      <c r="K69" s="128" t="str">
        <f t="shared" si="6"/>
        <v/>
      </c>
      <c r="L69" s="128" t="str">
        <f t="shared" si="6"/>
        <v/>
      </c>
      <c r="M69" s="128" t="str">
        <f t="shared" si="6"/>
        <v/>
      </c>
      <c r="N69" s="128" t="str">
        <f t="shared" si="6"/>
        <v/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 t="str">
        <f t="shared" si="7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 t="str">
        <f t="shared" si="6"/>
        <v/>
      </c>
      <c r="I70" s="128"/>
      <c r="J70" s="128" t="str">
        <f t="shared" si="6"/>
        <v/>
      </c>
      <c r="K70" s="128" t="str">
        <f t="shared" si="6"/>
        <v/>
      </c>
      <c r="L70" s="128" t="str">
        <f t="shared" si="6"/>
        <v/>
      </c>
      <c r="M70" s="128" t="str">
        <f t="shared" si="6"/>
        <v/>
      </c>
      <c r="N70" s="128" t="str">
        <f t="shared" si="6"/>
        <v/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 t="str">
        <f t="shared" si="7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 t="str">
        <f t="shared" si="6"/>
        <v/>
      </c>
      <c r="I71" s="128"/>
      <c r="J71" s="128" t="str">
        <f t="shared" si="6"/>
        <v/>
      </c>
      <c r="K71" s="128" t="str">
        <f t="shared" si="6"/>
        <v/>
      </c>
      <c r="L71" s="128" t="str">
        <f t="shared" si="6"/>
        <v/>
      </c>
      <c r="M71" s="128" t="str">
        <f t="shared" si="6"/>
        <v/>
      </c>
      <c r="N71" s="128" t="str">
        <f t="shared" si="6"/>
        <v/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 t="str">
        <f t="shared" si="7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 t="str">
        <f t="shared" si="6"/>
        <v/>
      </c>
      <c r="I72" s="128"/>
      <c r="J72" s="128" t="str">
        <f t="shared" si="6"/>
        <v/>
      </c>
      <c r="K72" s="128" t="str">
        <f t="shared" si="6"/>
        <v/>
      </c>
      <c r="L72" s="128" t="str">
        <f t="shared" si="6"/>
        <v/>
      </c>
      <c r="M72" s="128" t="str">
        <f t="shared" si="6"/>
        <v/>
      </c>
      <c r="N72" s="128" t="str">
        <f t="shared" si="6"/>
        <v/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 t="str">
        <f t="shared" si="7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 t="str">
        <f t="shared" si="6"/>
        <v/>
      </c>
      <c r="I73" s="128"/>
      <c r="J73" s="128" t="str">
        <f t="shared" si="6"/>
        <v/>
      </c>
      <c r="K73" s="128" t="str">
        <f t="shared" si="6"/>
        <v/>
      </c>
      <c r="L73" s="128" t="str">
        <f t="shared" si="6"/>
        <v/>
      </c>
      <c r="M73" s="128" t="str">
        <f t="shared" si="6"/>
        <v/>
      </c>
      <c r="N73" s="128" t="str">
        <f t="shared" si="6"/>
        <v/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 t="str">
        <f t="shared" si="7"/>
        <v/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 t="str">
        <f t="shared" si="6"/>
        <v/>
      </c>
      <c r="I74" s="128"/>
      <c r="J74" s="128" t="str">
        <f t="shared" si="6"/>
        <v/>
      </c>
      <c r="K74" s="128" t="str">
        <f t="shared" si="6"/>
        <v/>
      </c>
      <c r="L74" s="128" t="str">
        <f t="shared" si="6"/>
        <v/>
      </c>
      <c r="M74" s="128" t="str">
        <f t="shared" si="6"/>
        <v/>
      </c>
      <c r="N74" s="128" t="str">
        <f t="shared" si="6"/>
        <v/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 t="str">
        <f t="shared" si="7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 t="str">
        <f t="shared" si="6"/>
        <v/>
      </c>
      <c r="I75" s="128"/>
      <c r="J75" s="128" t="str">
        <f t="shared" si="6"/>
        <v/>
      </c>
      <c r="K75" s="128" t="str">
        <f t="shared" si="6"/>
        <v/>
      </c>
      <c r="L75" s="128" t="str">
        <f t="shared" si="6"/>
        <v/>
      </c>
      <c r="M75" s="128" t="str">
        <f t="shared" si="6"/>
        <v/>
      </c>
      <c r="N75" s="128" t="str">
        <f t="shared" si="6"/>
        <v/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 t="str">
        <f t="shared" si="7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 t="str">
        <f t="shared" si="6"/>
        <v/>
      </c>
      <c r="I76" s="128"/>
      <c r="J76" s="128" t="str">
        <f t="shared" si="6"/>
        <v/>
      </c>
      <c r="K76" s="128" t="str">
        <f t="shared" si="6"/>
        <v/>
      </c>
      <c r="L76" s="128" t="str">
        <f t="shared" si="6"/>
        <v/>
      </c>
      <c r="M76" s="128" t="str">
        <f t="shared" si="6"/>
        <v/>
      </c>
      <c r="N76" s="128" t="str">
        <f t="shared" si="6"/>
        <v/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 t="str">
        <f t="shared" si="7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 t="str">
        <f t="shared" si="6"/>
        <v/>
      </c>
      <c r="I77" s="128"/>
      <c r="J77" s="128" t="str">
        <f t="shared" si="6"/>
        <v/>
      </c>
      <c r="K77" s="128" t="str">
        <f t="shared" si="6"/>
        <v/>
      </c>
      <c r="L77" s="128" t="str">
        <f t="shared" si="6"/>
        <v/>
      </c>
      <c r="M77" s="128" t="str">
        <f t="shared" si="6"/>
        <v/>
      </c>
      <c r="N77" s="128" t="str">
        <f t="shared" si="6"/>
        <v/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 t="str">
        <f t="shared" si="7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 t="str">
        <f t="shared" si="6"/>
        <v/>
      </c>
      <c r="I78" s="128"/>
      <c r="J78" s="128" t="str">
        <f t="shared" si="6"/>
        <v/>
      </c>
      <c r="K78" s="128" t="str">
        <f t="shared" si="6"/>
        <v/>
      </c>
      <c r="L78" s="128" t="str">
        <f t="shared" si="6"/>
        <v/>
      </c>
      <c r="M78" s="128" t="str">
        <f t="shared" si="6"/>
        <v/>
      </c>
      <c r="N78" s="128" t="str">
        <f t="shared" si="6"/>
        <v/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 t="str">
        <f t="shared" si="7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 t="str">
        <f t="shared" si="6"/>
        <v/>
      </c>
      <c r="I79" s="128"/>
      <c r="J79" s="128" t="str">
        <f t="shared" si="6"/>
        <v/>
      </c>
      <c r="K79" s="128" t="str">
        <f t="shared" si="6"/>
        <v/>
      </c>
      <c r="L79" s="128" t="str">
        <f t="shared" si="6"/>
        <v/>
      </c>
      <c r="M79" s="128" t="str">
        <f t="shared" si="6"/>
        <v/>
      </c>
      <c r="N79" s="128" t="str">
        <f t="shared" si="6"/>
        <v/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 t="str">
        <f t="shared" si="7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 t="str">
        <f t="shared" si="6"/>
        <v/>
      </c>
      <c r="I80" s="128"/>
      <c r="J80" s="128" t="str">
        <f t="shared" si="6"/>
        <v/>
      </c>
      <c r="K80" s="128" t="str">
        <f t="shared" si="6"/>
        <v/>
      </c>
      <c r="L80" s="128" t="str">
        <f t="shared" si="6"/>
        <v/>
      </c>
      <c r="M80" s="128" t="str">
        <f t="shared" si="6"/>
        <v/>
      </c>
      <c r="N80" s="128" t="str">
        <f t="shared" si="6"/>
        <v/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 t="str">
        <f t="shared" si="7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 t="str">
        <f t="shared" si="6"/>
        <v/>
      </c>
      <c r="I81" s="128"/>
      <c r="J81" s="128" t="str">
        <f t="shared" si="6"/>
        <v/>
      </c>
      <c r="K81" s="128" t="str">
        <f t="shared" si="6"/>
        <v/>
      </c>
      <c r="L81" s="128" t="str">
        <f t="shared" si="6"/>
        <v/>
      </c>
      <c r="M81" s="128" t="str">
        <f t="shared" si="6"/>
        <v/>
      </c>
      <c r="N81" s="128" t="str">
        <f t="shared" si="6"/>
        <v/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 t="str">
        <f t="shared" si="7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 t="str">
        <f t="shared" si="8"/>
        <v/>
      </c>
      <c r="I82" s="128"/>
      <c r="J82" s="128" t="str">
        <f t="shared" si="8"/>
        <v/>
      </c>
      <c r="K82" s="128" t="str">
        <f t="shared" si="8"/>
        <v/>
      </c>
      <c r="L82" s="128" t="str">
        <f t="shared" si="8"/>
        <v/>
      </c>
      <c r="M82" s="128" t="str">
        <f t="shared" si="8"/>
        <v/>
      </c>
      <c r="N82" s="128" t="str">
        <f t="shared" si="8"/>
        <v/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 t="str">
        <f t="shared" si="7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 t="str">
        <f t="shared" si="8"/>
        <v/>
      </c>
      <c r="I83" s="128"/>
      <c r="J83" s="128" t="str">
        <f t="shared" si="8"/>
        <v/>
      </c>
      <c r="K83" s="128" t="str">
        <f t="shared" si="8"/>
        <v/>
      </c>
      <c r="L83" s="128" t="str">
        <f t="shared" si="8"/>
        <v/>
      </c>
      <c r="M83" s="128" t="str">
        <f t="shared" si="8"/>
        <v/>
      </c>
      <c r="N83" s="128" t="str">
        <f t="shared" si="8"/>
        <v/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 t="str">
        <f t="shared" si="7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 t="str">
        <f t="shared" si="8"/>
        <v/>
      </c>
      <c r="I84" s="128"/>
      <c r="J84" s="128" t="str">
        <f t="shared" si="8"/>
        <v/>
      </c>
      <c r="K84" s="128" t="str">
        <f t="shared" si="8"/>
        <v/>
      </c>
      <c r="L84" s="128" t="str">
        <f t="shared" si="8"/>
        <v/>
      </c>
      <c r="M84" s="128" t="str">
        <f t="shared" si="8"/>
        <v/>
      </c>
      <c r="N84" s="128" t="str">
        <f t="shared" si="8"/>
        <v/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 t="str">
        <f t="shared" si="7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 t="str">
        <f t="shared" si="8"/>
        <v/>
      </c>
      <c r="I85" s="128"/>
      <c r="J85" s="128" t="str">
        <f t="shared" si="8"/>
        <v/>
      </c>
      <c r="K85" s="128" t="str">
        <f t="shared" si="8"/>
        <v/>
      </c>
      <c r="L85" s="128" t="str">
        <f t="shared" si="8"/>
        <v/>
      </c>
      <c r="M85" s="128" t="str">
        <f t="shared" si="8"/>
        <v/>
      </c>
      <c r="N85" s="128" t="str">
        <f t="shared" si="8"/>
        <v/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 t="str">
        <f t="shared" si="7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 t="str">
        <f t="shared" si="8"/>
        <v/>
      </c>
      <c r="I86" s="128"/>
      <c r="J86" s="128" t="str">
        <f t="shared" si="8"/>
        <v/>
      </c>
      <c r="K86" s="128" t="str">
        <f t="shared" si="8"/>
        <v/>
      </c>
      <c r="L86" s="128" t="str">
        <f t="shared" si="8"/>
        <v/>
      </c>
      <c r="M86" s="128" t="str">
        <f t="shared" si="8"/>
        <v/>
      </c>
      <c r="N86" s="128" t="str">
        <f t="shared" si="8"/>
        <v/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 t="str">
        <f t="shared" si="7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 t="str">
        <f t="shared" si="8"/>
        <v/>
      </c>
      <c r="I87" s="128"/>
      <c r="J87" s="128" t="str">
        <f t="shared" si="8"/>
        <v/>
      </c>
      <c r="K87" s="128" t="str">
        <f t="shared" si="8"/>
        <v/>
      </c>
      <c r="L87" s="128" t="str">
        <f t="shared" si="8"/>
        <v/>
      </c>
      <c r="M87" s="128" t="str">
        <f t="shared" si="8"/>
        <v/>
      </c>
      <c r="N87" s="128" t="str">
        <f t="shared" si="8"/>
        <v/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 t="str">
        <f t="shared" si="7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 t="str">
        <f t="shared" si="8"/>
        <v/>
      </c>
      <c r="I88" s="128"/>
      <c r="J88" s="128" t="str">
        <f t="shared" si="8"/>
        <v/>
      </c>
      <c r="K88" s="128" t="str">
        <f t="shared" si="8"/>
        <v/>
      </c>
      <c r="L88" s="128" t="str">
        <f t="shared" si="8"/>
        <v/>
      </c>
      <c r="M88" s="128" t="str">
        <f t="shared" si="8"/>
        <v/>
      </c>
      <c r="N88" s="128" t="str">
        <f t="shared" si="8"/>
        <v/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 t="str">
        <f t="shared" si="7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 t="str">
        <f t="shared" si="8"/>
        <v/>
      </c>
      <c r="I89" s="128"/>
      <c r="J89" s="128" t="str">
        <f t="shared" si="8"/>
        <v/>
      </c>
      <c r="K89" s="128" t="str">
        <f t="shared" si="8"/>
        <v/>
      </c>
      <c r="L89" s="128" t="str">
        <f t="shared" si="8"/>
        <v/>
      </c>
      <c r="M89" s="128" t="str">
        <f t="shared" si="8"/>
        <v/>
      </c>
      <c r="N89" s="128" t="str">
        <f t="shared" si="8"/>
        <v/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 t="str">
        <f t="shared" si="7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 t="str">
        <f t="shared" si="8"/>
        <v/>
      </c>
      <c r="I90" s="128"/>
      <c r="J90" s="128" t="str">
        <f t="shared" si="8"/>
        <v/>
      </c>
      <c r="K90" s="128" t="str">
        <f t="shared" si="8"/>
        <v/>
      </c>
      <c r="L90" s="128" t="str">
        <f t="shared" si="8"/>
        <v/>
      </c>
      <c r="M90" s="128" t="str">
        <f t="shared" si="8"/>
        <v/>
      </c>
      <c r="N90" s="128" t="str">
        <f t="shared" si="8"/>
        <v/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 t="str">
        <f t="shared" si="7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 t="str">
        <f t="shared" si="8"/>
        <v/>
      </c>
      <c r="I91" s="128"/>
      <c r="J91" s="128" t="str">
        <f t="shared" si="8"/>
        <v/>
      </c>
      <c r="K91" s="128" t="str">
        <f t="shared" si="8"/>
        <v/>
      </c>
      <c r="L91" s="128" t="str">
        <f t="shared" si="8"/>
        <v/>
      </c>
      <c r="M91" s="128" t="str">
        <f t="shared" si="8"/>
        <v/>
      </c>
      <c r="N91" s="128" t="str">
        <f t="shared" si="8"/>
        <v/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 t="str">
        <f t="shared" si="7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 t="str">
        <f t="shared" si="8"/>
        <v/>
      </c>
      <c r="I92" s="128"/>
      <c r="J92" s="128" t="str">
        <f t="shared" si="8"/>
        <v/>
      </c>
      <c r="K92" s="128" t="str">
        <f t="shared" si="8"/>
        <v/>
      </c>
      <c r="L92" s="128" t="str">
        <f t="shared" si="8"/>
        <v/>
      </c>
      <c r="M92" s="128" t="str">
        <f t="shared" si="8"/>
        <v/>
      </c>
      <c r="N92" s="128" t="str">
        <f t="shared" si="8"/>
        <v/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 t="str">
        <f t="shared" si="7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 t="str">
        <f t="shared" si="8"/>
        <v/>
      </c>
      <c r="I93" s="128"/>
      <c r="J93" s="128" t="str">
        <f t="shared" si="8"/>
        <v/>
      </c>
      <c r="K93" s="128" t="str">
        <f t="shared" si="8"/>
        <v/>
      </c>
      <c r="L93" s="128" t="str">
        <f t="shared" si="8"/>
        <v/>
      </c>
      <c r="M93" s="128" t="str">
        <f t="shared" si="8"/>
        <v/>
      </c>
      <c r="N93" s="128" t="str">
        <f t="shared" si="8"/>
        <v/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 t="str">
        <f t="shared" si="7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 t="str">
        <f t="shared" si="8"/>
        <v/>
      </c>
      <c r="I94" s="128"/>
      <c r="J94" s="128" t="str">
        <f t="shared" si="8"/>
        <v/>
      </c>
      <c r="K94" s="128" t="str">
        <f t="shared" si="8"/>
        <v/>
      </c>
      <c r="L94" s="128" t="str">
        <f t="shared" si="8"/>
        <v/>
      </c>
      <c r="M94" s="128" t="str">
        <f t="shared" si="8"/>
        <v/>
      </c>
      <c r="N94" s="128" t="str">
        <f t="shared" si="8"/>
        <v/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 t="str">
        <f t="shared" si="7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 t="str">
        <f t="shared" si="8"/>
        <v/>
      </c>
      <c r="I95" s="128"/>
      <c r="J95" s="128" t="str">
        <f t="shared" si="8"/>
        <v/>
      </c>
      <c r="K95" s="128" t="str">
        <f t="shared" si="8"/>
        <v/>
      </c>
      <c r="L95" s="128" t="str">
        <f t="shared" si="8"/>
        <v/>
      </c>
      <c r="M95" s="128" t="str">
        <f t="shared" si="8"/>
        <v/>
      </c>
      <c r="N95" s="128" t="str">
        <f t="shared" si="8"/>
        <v/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 t="str">
        <f t="shared" si="7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 t="str">
        <f t="shared" si="8"/>
        <v/>
      </c>
      <c r="I96" s="128"/>
      <c r="J96" s="128" t="str">
        <f t="shared" si="8"/>
        <v/>
      </c>
      <c r="K96" s="128" t="str">
        <f t="shared" si="8"/>
        <v/>
      </c>
      <c r="L96" s="128" t="str">
        <f t="shared" si="8"/>
        <v/>
      </c>
      <c r="M96" s="128" t="str">
        <f t="shared" si="8"/>
        <v/>
      </c>
      <c r="N96" s="128" t="str">
        <f t="shared" si="8"/>
        <v/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 t="str">
        <f t="shared" si="7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 t="str">
        <f t="shared" si="8"/>
        <v/>
      </c>
      <c r="I97" s="128"/>
      <c r="J97" s="128" t="str">
        <f t="shared" si="8"/>
        <v/>
      </c>
      <c r="K97" s="128" t="str">
        <f t="shared" si="8"/>
        <v/>
      </c>
      <c r="L97" s="128" t="str">
        <f t="shared" si="8"/>
        <v/>
      </c>
      <c r="M97" s="128" t="str">
        <f t="shared" si="8"/>
        <v/>
      </c>
      <c r="N97" s="128" t="str">
        <f t="shared" si="8"/>
        <v/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 t="str">
        <f t="shared" si="7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 t="str">
        <f t="shared" si="9"/>
        <v/>
      </c>
      <c r="I98" s="128"/>
      <c r="J98" s="128" t="str">
        <f t="shared" si="9"/>
        <v/>
      </c>
      <c r="K98" s="128" t="str">
        <f t="shared" si="9"/>
        <v/>
      </c>
      <c r="L98" s="128" t="str">
        <f t="shared" si="9"/>
        <v/>
      </c>
      <c r="M98" s="128" t="str">
        <f t="shared" si="9"/>
        <v/>
      </c>
      <c r="N98" s="128" t="str">
        <f t="shared" si="9"/>
        <v/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 t="str">
        <f t="shared" si="7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 t="str">
        <f t="shared" si="9"/>
        <v/>
      </c>
      <c r="I99" s="128"/>
      <c r="J99" s="128" t="str">
        <f t="shared" si="9"/>
        <v/>
      </c>
      <c r="K99" s="128" t="str">
        <f t="shared" si="9"/>
        <v/>
      </c>
      <c r="L99" s="128" t="str">
        <f t="shared" si="9"/>
        <v/>
      </c>
      <c r="M99" s="128" t="str">
        <f t="shared" si="9"/>
        <v/>
      </c>
      <c r="N99" s="128" t="str">
        <f t="shared" si="9"/>
        <v/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 t="str">
        <f t="shared" si="7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 t="str">
        <f t="shared" si="9"/>
        <v/>
      </c>
      <c r="I100" s="128"/>
      <c r="J100" s="128" t="str">
        <f t="shared" si="9"/>
        <v/>
      </c>
      <c r="K100" s="128" t="str">
        <f t="shared" si="9"/>
        <v/>
      </c>
      <c r="L100" s="128" t="str">
        <f t="shared" si="9"/>
        <v/>
      </c>
      <c r="M100" s="128" t="str">
        <f t="shared" si="9"/>
        <v/>
      </c>
      <c r="N100" s="128" t="str">
        <f t="shared" si="9"/>
        <v/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 t="str">
        <f t="shared" si="7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 t="str">
        <f t="shared" si="9"/>
        <v/>
      </c>
      <c r="I101" s="128"/>
      <c r="J101" s="128" t="str">
        <f t="shared" si="9"/>
        <v/>
      </c>
      <c r="K101" s="128" t="str">
        <f t="shared" si="9"/>
        <v/>
      </c>
      <c r="L101" s="128" t="str">
        <f t="shared" si="9"/>
        <v/>
      </c>
      <c r="M101" s="128" t="str">
        <f t="shared" si="9"/>
        <v/>
      </c>
      <c r="N101" s="128" t="str">
        <f t="shared" si="9"/>
        <v/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 t="str">
        <f t="shared" si="7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 t="str">
        <f t="shared" si="9"/>
        <v/>
      </c>
      <c r="I102" s="128"/>
      <c r="J102" s="128" t="str">
        <f t="shared" si="9"/>
        <v/>
      </c>
      <c r="K102" s="128" t="str">
        <f t="shared" si="9"/>
        <v/>
      </c>
      <c r="L102" s="128" t="str">
        <f t="shared" si="9"/>
        <v/>
      </c>
      <c r="M102" s="128" t="str">
        <f t="shared" si="9"/>
        <v/>
      </c>
      <c r="N102" s="128" t="str">
        <f t="shared" si="9"/>
        <v/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 t="str">
        <f t="shared" si="7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4.3</v>
      </c>
      <c r="G103" s="128">
        <f t="shared" si="9"/>
        <v>4.2</v>
      </c>
      <c r="H103" s="128">
        <f t="shared" si="9"/>
        <v>3.8</v>
      </c>
      <c r="I103" s="128"/>
      <c r="J103" s="128">
        <f t="shared" si="9"/>
        <v>4.2</v>
      </c>
      <c r="K103" s="128">
        <f t="shared" si="9"/>
        <v>3.8</v>
      </c>
      <c r="L103" s="128">
        <f t="shared" si="9"/>
        <v>4.4000000000000004</v>
      </c>
      <c r="M103" s="128">
        <f t="shared" si="9"/>
        <v>4.0999999999999996</v>
      </c>
      <c r="N103" s="128">
        <f t="shared" si="9"/>
        <v>4.0999999999999996</v>
      </c>
      <c r="O103" s="128">
        <f t="shared" si="9"/>
        <v>4.3</v>
      </c>
      <c r="P103" s="128">
        <f t="shared" si="9"/>
        <v>5</v>
      </c>
      <c r="Q103" s="128">
        <f t="shared" si="9"/>
        <v>5</v>
      </c>
      <c r="R103" s="126">
        <f t="shared" si="7"/>
        <v>4.290909090909091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 t="str">
        <f t="shared" si="9"/>
        <v/>
      </c>
      <c r="I104" s="128"/>
      <c r="J104" s="128" t="str">
        <f t="shared" si="9"/>
        <v/>
      </c>
      <c r="K104" s="128" t="str">
        <f t="shared" si="9"/>
        <v/>
      </c>
      <c r="L104" s="128" t="str">
        <f t="shared" si="9"/>
        <v/>
      </c>
      <c r="M104" s="128" t="str">
        <f t="shared" si="9"/>
        <v/>
      </c>
      <c r="N104" s="128" t="str">
        <f t="shared" si="9"/>
        <v/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 t="str">
        <f t="shared" si="7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 t="str">
        <f t="shared" si="9"/>
        <v/>
      </c>
      <c r="I105" s="128"/>
      <c r="J105" s="128" t="str">
        <f t="shared" si="9"/>
        <v/>
      </c>
      <c r="K105" s="128" t="str">
        <f t="shared" si="9"/>
        <v/>
      </c>
      <c r="L105" s="128" t="str">
        <f t="shared" si="9"/>
        <v/>
      </c>
      <c r="M105" s="128" t="str">
        <f t="shared" si="9"/>
        <v/>
      </c>
      <c r="N105" s="128" t="str">
        <f t="shared" si="9"/>
        <v/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 t="str">
        <f t="shared" si="7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 t="str">
        <f t="shared" si="9"/>
        <v/>
      </c>
      <c r="I106" s="128"/>
      <c r="J106" s="128" t="str">
        <f t="shared" si="9"/>
        <v/>
      </c>
      <c r="K106" s="128" t="str">
        <f t="shared" si="9"/>
        <v/>
      </c>
      <c r="L106" s="128" t="str">
        <f t="shared" si="9"/>
        <v/>
      </c>
      <c r="M106" s="128" t="str">
        <f t="shared" si="9"/>
        <v/>
      </c>
      <c r="N106" s="128" t="str">
        <f t="shared" si="9"/>
        <v/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 t="str">
        <f t="shared" si="7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 t="str">
        <f t="shared" si="9"/>
        <v/>
      </c>
      <c r="I107" s="128"/>
      <c r="J107" s="128" t="str">
        <f t="shared" si="9"/>
        <v/>
      </c>
      <c r="K107" s="128" t="str">
        <f t="shared" si="9"/>
        <v/>
      </c>
      <c r="L107" s="128" t="str">
        <f t="shared" si="9"/>
        <v/>
      </c>
      <c r="M107" s="128" t="str">
        <f t="shared" si="9"/>
        <v/>
      </c>
      <c r="N107" s="128" t="str">
        <f t="shared" si="9"/>
        <v/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 t="str">
        <f t="shared" si="7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 t="str">
        <f t="shared" si="9"/>
        <v/>
      </c>
      <c r="I108" s="128"/>
      <c r="J108" s="128" t="str">
        <f t="shared" si="9"/>
        <v/>
      </c>
      <c r="K108" s="128" t="str">
        <f t="shared" si="9"/>
        <v/>
      </c>
      <c r="L108" s="128" t="str">
        <f t="shared" si="9"/>
        <v/>
      </c>
      <c r="M108" s="128" t="str">
        <f t="shared" si="9"/>
        <v/>
      </c>
      <c r="N108" s="128" t="str">
        <f t="shared" si="9"/>
        <v/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 t="str">
        <f t="shared" si="7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 t="str">
        <f t="shared" si="9"/>
        <v/>
      </c>
      <c r="I109" s="128"/>
      <c r="J109" s="128" t="str">
        <f t="shared" si="9"/>
        <v/>
      </c>
      <c r="K109" s="128" t="str">
        <f t="shared" si="9"/>
        <v/>
      </c>
      <c r="L109" s="128" t="str">
        <f t="shared" si="9"/>
        <v/>
      </c>
      <c r="M109" s="128" t="str">
        <f t="shared" si="9"/>
        <v/>
      </c>
      <c r="N109" s="128" t="str">
        <f t="shared" si="9"/>
        <v/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 t="str">
        <f t="shared" si="7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 t="str">
        <f t="shared" si="9"/>
        <v/>
      </c>
      <c r="I110" s="128"/>
      <c r="J110" s="128" t="str">
        <f t="shared" si="9"/>
        <v/>
      </c>
      <c r="K110" s="128" t="str">
        <f t="shared" si="9"/>
        <v/>
      </c>
      <c r="L110" s="128" t="str">
        <f t="shared" si="9"/>
        <v/>
      </c>
      <c r="M110" s="128" t="str">
        <f t="shared" si="9"/>
        <v/>
      </c>
      <c r="N110" s="128" t="str">
        <f t="shared" si="9"/>
        <v/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 t="str">
        <f t="shared" si="7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0.3</v>
      </c>
      <c r="I111" s="128"/>
      <c r="J111" s="128">
        <f t="shared" si="9"/>
        <v>0.3</v>
      </c>
      <c r="K111" s="128">
        <f t="shared" si="9"/>
        <v>0.3</v>
      </c>
      <c r="L111" s="128">
        <f t="shared" si="9"/>
        <v>0.3</v>
      </c>
      <c r="M111" s="128">
        <f t="shared" si="9"/>
        <v>0.3</v>
      </c>
      <c r="N111" s="128">
        <f t="shared" si="9"/>
        <v>0.3</v>
      </c>
      <c r="O111" s="128">
        <f t="shared" si="9"/>
        <v>0.3</v>
      </c>
      <c r="P111" s="128">
        <f t="shared" si="9"/>
        <v>0.3</v>
      </c>
      <c r="Q111" s="128">
        <f t="shared" si="9"/>
        <v>0.3</v>
      </c>
      <c r="R111" s="126">
        <f t="shared" si="7"/>
        <v>0.29999999999999993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7.84</v>
      </c>
      <c r="G112" s="128">
        <f t="shared" si="9"/>
        <v>7.88</v>
      </c>
      <c r="H112" s="128">
        <f t="shared" si="9"/>
        <v>8.07</v>
      </c>
      <c r="I112" s="128"/>
      <c r="J112" s="128">
        <f t="shared" si="9"/>
        <v>8.27</v>
      </c>
      <c r="K112" s="128">
        <f t="shared" si="9"/>
        <v>8.16</v>
      </c>
      <c r="L112" s="128">
        <f t="shared" si="9"/>
        <v>8.18</v>
      </c>
      <c r="M112" s="128">
        <f t="shared" si="9"/>
        <v>8.0299999999999994</v>
      </c>
      <c r="N112" s="128">
        <f t="shared" si="9"/>
        <v>8.02</v>
      </c>
      <c r="O112" s="128">
        <f t="shared" si="9"/>
        <v>8.01</v>
      </c>
      <c r="P112" s="128">
        <f t="shared" si="9"/>
        <v>7.97</v>
      </c>
      <c r="Q112" s="128">
        <f t="shared" si="9"/>
        <v>7.77</v>
      </c>
      <c r="R112" s="126">
        <f t="shared" si="7"/>
        <v>8.0181818181818176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/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>異常なし</v>
      </c>
      <c r="P113" s="128" t="str">
        <f t="shared" si="9"/>
        <v>異常なし</v>
      </c>
      <c r="Q113" s="128" t="str">
        <f t="shared" si="9"/>
        <v>異常なし</v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/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>異常なし</v>
      </c>
      <c r="P114" s="128" t="str">
        <f t="shared" si="10"/>
        <v>異常なし</v>
      </c>
      <c r="Q114" s="128" t="str">
        <f t="shared" si="10"/>
        <v>異常なし</v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/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>
        <f t="shared" si="10"/>
        <v>1</v>
      </c>
      <c r="P115" s="128">
        <f t="shared" si="10"/>
        <v>1</v>
      </c>
      <c r="Q115" s="128">
        <f t="shared" si="10"/>
        <v>1</v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/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>
        <f t="shared" si="10"/>
        <v>0.1</v>
      </c>
      <c r="P116" s="128">
        <f t="shared" si="10"/>
        <v>0.1</v>
      </c>
      <c r="Q116" s="128">
        <f t="shared" si="10"/>
        <v>0.1</v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0.3</v>
      </c>
      <c r="G117" s="117">
        <f t="shared" si="10"/>
        <v>0.4</v>
      </c>
      <c r="H117" s="117">
        <f t="shared" si="10"/>
        <v>0.3</v>
      </c>
      <c r="I117" s="117"/>
      <c r="J117" s="117">
        <f t="shared" si="10"/>
        <v>0.3</v>
      </c>
      <c r="K117" s="117">
        <f t="shared" si="10"/>
        <v>0.3</v>
      </c>
      <c r="L117" s="117">
        <f t="shared" si="10"/>
        <v>0.3</v>
      </c>
      <c r="M117" s="117">
        <f t="shared" si="10"/>
        <v>0.5</v>
      </c>
      <c r="N117" s="117">
        <f t="shared" si="10"/>
        <v>0.4</v>
      </c>
      <c r="O117" s="117">
        <f t="shared" si="10"/>
        <v>0.3</v>
      </c>
      <c r="P117" s="117">
        <f t="shared" si="10"/>
        <v>0.4</v>
      </c>
      <c r="Q117" s="117">
        <f t="shared" si="10"/>
        <v>0.5</v>
      </c>
      <c r="R117" s="130">
        <f>IF(AND(F117="",G117="",H117="",I117="",J117="",K117="",L117="",M117="",N117="",O117="",P117="",Q117=""),"",AVERAGE(F117:Q117))</f>
        <v>0.36363636363636365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1.三日月</vt:lpstr>
      <vt:lpstr>2.添谷</vt:lpstr>
      <vt:lpstr>3.真宗</vt:lpstr>
      <vt:lpstr>4.久保</vt:lpstr>
      <vt:lpstr>5.西大畑</vt:lpstr>
      <vt:lpstr>'1.三日月'!Print_Area</vt:lpstr>
      <vt:lpstr>'2.添谷'!Print_Area</vt:lpstr>
      <vt:lpstr>'3.真宗'!Print_Area</vt:lpstr>
      <vt:lpstr>'4.久保'!Print_Area</vt:lpstr>
      <vt:lpstr>'5.西大畑'!Print_Area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2020-07-22T08:08:59Z</dcterms:created>
  <dcterms:modified xsi:type="dcterms:W3CDTF">2026-03-31T04:02:18Z</dcterms:modified>
</cp:coreProperties>
</file>